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5"/>
  </bookViews>
  <sheets>
    <sheet name="封面" sheetId="5" r:id="rId1"/>
    <sheet name="一般公共预算收入表" sheetId="1" r:id="rId2"/>
    <sheet name="一般公共预算支出表" sheetId="2" r:id="rId3"/>
    <sheet name="一般公共预算收支平衡表" sheetId="3" r:id="rId4"/>
    <sheet name="政府性基金预算收支表" sheetId="4" r:id="rId5"/>
    <sheet name="国有资本经营预算收支表" sheetId="6" r:id="rId6"/>
  </sheets>
  <definedNames>
    <definedName name="_xlnm.Print_Area" localSheetId="1">一般公共预算收入表!$A$1:$G$35</definedName>
    <definedName name="_xlnm.Print_Titles" localSheetId="3">一般公共预算收支平衡表!$1:$6</definedName>
    <definedName name="_xlnm.Print_Titles" localSheetId="2">一般公共预算支出表!$4:$5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<sst xmlns="http://schemas.openxmlformats.org/spreadsheetml/2006/main" count="488" uniqueCount="356">
  <si>
    <t xml:space="preserve"> </t>
  </si>
  <si>
    <t>地区名称</t>
  </si>
  <si>
    <t>北京市</t>
  </si>
  <si>
    <t>2024年地方财政预算表</t>
  </si>
  <si>
    <t>天津市</t>
  </si>
  <si>
    <t>河北省</t>
  </si>
  <si>
    <t>山西省</t>
  </si>
  <si>
    <t>内蒙古自治区</t>
  </si>
  <si>
    <t>表一</t>
  </si>
  <si>
    <t>2024年一般公共预算收入表</t>
  </si>
  <si>
    <t>单位：元</t>
  </si>
  <si>
    <t>项目</t>
  </si>
  <si>
    <t>上年
预算数</t>
  </si>
  <si>
    <t xml:space="preserve">上年预计
执行数 </t>
  </si>
  <si>
    <t>预算数</t>
  </si>
  <si>
    <t>代码</t>
  </si>
  <si>
    <t>名称</t>
  </si>
  <si>
    <t>金额</t>
  </si>
  <si>
    <t>为上年
预算数的%</t>
  </si>
  <si>
    <t>为上年预计执行数的%</t>
  </si>
  <si>
    <t>101</t>
  </si>
  <si>
    <t>税收收入</t>
  </si>
  <si>
    <t>10101</t>
  </si>
  <si>
    <t>增值税</t>
  </si>
  <si>
    <t>10104</t>
  </si>
  <si>
    <t>企业所得税</t>
  </si>
  <si>
    <t>10106</t>
  </si>
  <si>
    <t>个人所得税</t>
  </si>
  <si>
    <t>10107</t>
  </si>
  <si>
    <t>资源税</t>
  </si>
  <si>
    <t>10109</t>
  </si>
  <si>
    <t>城市维护建设税</t>
  </si>
  <si>
    <t>10110</t>
  </si>
  <si>
    <t>房产税</t>
  </si>
  <si>
    <t>10111</t>
  </si>
  <si>
    <t>印花税</t>
  </si>
  <si>
    <t>10112</t>
  </si>
  <si>
    <t>城镇土地使用税</t>
  </si>
  <si>
    <t>10113</t>
  </si>
  <si>
    <t>土地增值税</t>
  </si>
  <si>
    <t>10114</t>
  </si>
  <si>
    <t>车船税</t>
  </si>
  <si>
    <t>10118</t>
  </si>
  <si>
    <t>耕地占用税</t>
  </si>
  <si>
    <t>10119</t>
  </si>
  <si>
    <t>契税</t>
  </si>
  <si>
    <t>10120</t>
  </si>
  <si>
    <t>烟叶税</t>
  </si>
  <si>
    <t>10121</t>
  </si>
  <si>
    <t>环境保护税</t>
  </si>
  <si>
    <t>10199</t>
  </si>
  <si>
    <t>其他税收收入</t>
  </si>
  <si>
    <t>103</t>
  </si>
  <si>
    <t>非税收入</t>
  </si>
  <si>
    <t>10302</t>
  </si>
  <si>
    <t>专项收入</t>
  </si>
  <si>
    <t>10304</t>
  </si>
  <si>
    <t>行政事业性收费收入</t>
  </si>
  <si>
    <t>10305</t>
  </si>
  <si>
    <t>罚没收入</t>
  </si>
  <si>
    <t>10306</t>
  </si>
  <si>
    <t>国有资本经营收入</t>
  </si>
  <si>
    <t>10307</t>
  </si>
  <si>
    <t>国有资源（资产）有偿使用收入</t>
  </si>
  <si>
    <t>10308</t>
  </si>
  <si>
    <t>捐赠收入</t>
  </si>
  <si>
    <t>10309</t>
  </si>
  <si>
    <t>政府住房基金收入</t>
  </si>
  <si>
    <t>10399</t>
  </si>
  <si>
    <t>其他收入</t>
  </si>
  <si>
    <t>收入总计</t>
  </si>
  <si>
    <t>表二</t>
  </si>
  <si>
    <t>2024年一般公共预算支出表</t>
  </si>
  <si>
    <t>上年预算数</t>
  </si>
  <si>
    <t>上年预计执行数</t>
  </si>
  <si>
    <t>预算数（不含上级专项性质转移支付）金额</t>
  </si>
  <si>
    <t>为上年预算数的%</t>
  </si>
  <si>
    <t>当年预算类级科目比上年预算数增加或减少10%以上原因说明</t>
  </si>
  <si>
    <t>201</t>
  </si>
  <si>
    <t>一般公共服务支出</t>
  </si>
  <si>
    <t>202</t>
  </si>
  <si>
    <t>外交支出</t>
  </si>
  <si>
    <t>203</t>
  </si>
  <si>
    <t>国防支出</t>
  </si>
  <si>
    <t>204</t>
  </si>
  <si>
    <t>公共安全支出</t>
  </si>
  <si>
    <t>205</t>
  </si>
  <si>
    <t>教育支出</t>
  </si>
  <si>
    <t>206</t>
  </si>
  <si>
    <t>科学技术支出</t>
  </si>
  <si>
    <t>207</t>
  </si>
  <si>
    <t>文化旅游体育与传媒支出</t>
  </si>
  <si>
    <t>208</t>
  </si>
  <si>
    <t>社会保障和就业支出</t>
  </si>
  <si>
    <t>210</t>
  </si>
  <si>
    <t>卫生健康支出</t>
  </si>
  <si>
    <t>211</t>
  </si>
  <si>
    <t>节能环保支出</t>
  </si>
  <si>
    <t>212</t>
  </si>
  <si>
    <t>城乡社区支出</t>
  </si>
  <si>
    <t>213</t>
  </si>
  <si>
    <t>农林水支出</t>
  </si>
  <si>
    <t>214</t>
  </si>
  <si>
    <t>交通运输支出</t>
  </si>
  <si>
    <t>215</t>
  </si>
  <si>
    <t>资源勘探工业信息等支出</t>
  </si>
  <si>
    <t>216</t>
  </si>
  <si>
    <t>商业服务业等支出</t>
  </si>
  <si>
    <t>217</t>
  </si>
  <si>
    <t>金融支出</t>
  </si>
  <si>
    <t>219</t>
  </si>
  <si>
    <t>援助其他地区支出</t>
  </si>
  <si>
    <t>220</t>
  </si>
  <si>
    <t>自然资源海洋气象等支出</t>
  </si>
  <si>
    <t>221</t>
  </si>
  <si>
    <t>住房保障支出</t>
  </si>
  <si>
    <t>222</t>
  </si>
  <si>
    <t>粮油物资储备支出</t>
  </si>
  <si>
    <t>224</t>
  </si>
  <si>
    <t>灾害防治及应急管理支出</t>
  </si>
  <si>
    <t>227</t>
  </si>
  <si>
    <t>预备费</t>
  </si>
  <si>
    <t>229</t>
  </si>
  <si>
    <t>其他支出</t>
  </si>
  <si>
    <t>232</t>
  </si>
  <si>
    <t>债务付息支出</t>
  </si>
  <si>
    <t>233</t>
  </si>
  <si>
    <t>债务发行费用支出</t>
  </si>
  <si>
    <t>支出总计</t>
  </si>
  <si>
    <t>表三</t>
  </si>
  <si>
    <t>2024年一般公共预算收支平衡表</t>
  </si>
  <si>
    <t>收入</t>
  </si>
  <si>
    <t>支出</t>
  </si>
  <si>
    <t>科目编码</t>
  </si>
  <si>
    <t xml:space="preserve">上年预计执行数 </t>
  </si>
  <si>
    <t>地方本级收入合计</t>
  </si>
  <si>
    <t>地方本级支出合计</t>
  </si>
  <si>
    <t>110</t>
  </si>
  <si>
    <t>转移性收入</t>
  </si>
  <si>
    <t>230</t>
  </si>
  <si>
    <t>转移性支出</t>
  </si>
  <si>
    <t>上级补助收入</t>
  </si>
  <si>
    <t>23006</t>
  </si>
  <si>
    <t>上解支出</t>
  </si>
  <si>
    <t>11001</t>
  </si>
  <si>
    <t>返还性收入</t>
  </si>
  <si>
    <t>2300601</t>
  </si>
  <si>
    <t>体制上解支出</t>
  </si>
  <si>
    <t>11002</t>
  </si>
  <si>
    <t>一般性转移支付收入</t>
  </si>
  <si>
    <t>2300602</t>
  </si>
  <si>
    <t>专项上解支出</t>
  </si>
  <si>
    <t>11003</t>
  </si>
  <si>
    <t>专项转移支付收入</t>
  </si>
  <si>
    <t>23008</t>
  </si>
  <si>
    <t>调出资金</t>
  </si>
  <si>
    <t>11008</t>
  </si>
  <si>
    <t>上年结余收入</t>
  </si>
  <si>
    <t>2300899</t>
  </si>
  <si>
    <t>其他调出资金</t>
  </si>
  <si>
    <t>23009</t>
  </si>
  <si>
    <t>年终结余</t>
  </si>
  <si>
    <t>2300901</t>
  </si>
  <si>
    <t>一般公共预算年终结余</t>
  </si>
  <si>
    <t>11009</t>
  </si>
  <si>
    <t>调入资金</t>
  </si>
  <si>
    <t>23015</t>
  </si>
  <si>
    <t>安排预算稳定调节基金</t>
  </si>
  <si>
    <t>1100901</t>
  </si>
  <si>
    <t>调入一般公共预算资金</t>
  </si>
  <si>
    <t>23016</t>
  </si>
  <si>
    <t>补充预算周转金</t>
  </si>
  <si>
    <t>110090102</t>
  </si>
  <si>
    <t>从政府性基金预算调入一般公共预算</t>
  </si>
  <si>
    <t>23021</t>
  </si>
  <si>
    <t>区域间转移性支出</t>
  </si>
  <si>
    <t>110090103</t>
  </si>
  <si>
    <t>从国有资本经营预算调入一般公共预算</t>
  </si>
  <si>
    <t>2302101</t>
  </si>
  <si>
    <t>110090199</t>
  </si>
  <si>
    <t>从其他资金调入一般公共预算</t>
  </si>
  <si>
    <t>2302102</t>
  </si>
  <si>
    <t>生态保护补偿转移性支出</t>
  </si>
  <si>
    <t>11015</t>
  </si>
  <si>
    <t>动用预算稳定调节基金</t>
  </si>
  <si>
    <t>2302103</t>
  </si>
  <si>
    <t>土地指标调剂转移性支出</t>
  </si>
  <si>
    <t>11021</t>
  </si>
  <si>
    <t>区域间转移支付收入</t>
  </si>
  <si>
    <t>2302199</t>
  </si>
  <si>
    <t>其他转移性支出</t>
  </si>
  <si>
    <t>1102101</t>
  </si>
  <si>
    <t>接受其他地区援助收入</t>
  </si>
  <si>
    <t>1102102</t>
  </si>
  <si>
    <t>生态保护补偿转移性收入</t>
  </si>
  <si>
    <t>1102103</t>
  </si>
  <si>
    <t>土地指标调剂转移性收入</t>
  </si>
  <si>
    <t>1102199</t>
  </si>
  <si>
    <t>其他转移性收入</t>
  </si>
  <si>
    <t>105</t>
  </si>
  <si>
    <t>债务收入</t>
  </si>
  <si>
    <t>231</t>
  </si>
  <si>
    <t>债务还本支出</t>
  </si>
  <si>
    <t>10504</t>
  </si>
  <si>
    <t>地方政府债务收入</t>
  </si>
  <si>
    <t>23103</t>
  </si>
  <si>
    <t>地方政府一般债务还本支出</t>
  </si>
  <si>
    <t>1050401</t>
  </si>
  <si>
    <t>一般债务收入</t>
  </si>
  <si>
    <t>上解收入</t>
  </si>
  <si>
    <t>体制上解收入</t>
  </si>
  <si>
    <t>专项上解收入</t>
  </si>
  <si>
    <t>债务转贷收入</t>
  </si>
  <si>
    <t>债务转贷支出</t>
  </si>
  <si>
    <t>地方政府一般债务转贷收入</t>
  </si>
  <si>
    <t>地方政府一般债务转贷支出</t>
  </si>
  <si>
    <t>表四</t>
  </si>
  <si>
    <t>2024年政府性基金预算收支表</t>
  </si>
  <si>
    <t>10301</t>
  </si>
  <si>
    <t>政府性基金收入</t>
  </si>
  <si>
    <t>1030102</t>
  </si>
  <si>
    <t>农网还贷资金收入</t>
  </si>
  <si>
    <t>103010202</t>
  </si>
  <si>
    <t>地方农网还贷资金收入</t>
  </si>
  <si>
    <t>1030112</t>
  </si>
  <si>
    <t>海南省高等级公路车辆通行附加费收入</t>
  </si>
  <si>
    <t>1030129</t>
  </si>
  <si>
    <t>国家电影事业发展专项资金收入</t>
  </si>
  <si>
    <t>1030146</t>
  </si>
  <si>
    <t>国有土地收益基金收入</t>
  </si>
  <si>
    <t>1030147</t>
  </si>
  <si>
    <t>农业土地开发资金收入</t>
  </si>
  <si>
    <t>1030148</t>
  </si>
  <si>
    <t>国有土地使用权出让收入</t>
  </si>
  <si>
    <t>103014801</t>
  </si>
  <si>
    <t>土地出让价款收入</t>
  </si>
  <si>
    <t>103014802</t>
  </si>
  <si>
    <t>补缴的土地价款</t>
  </si>
  <si>
    <t>103014803</t>
  </si>
  <si>
    <t>划拨土地收入</t>
  </si>
  <si>
    <t>103014898</t>
  </si>
  <si>
    <t>缴纳新增建设用地土地有偿使用费</t>
  </si>
  <si>
    <t>103014899</t>
  </si>
  <si>
    <t>其他土地出让收入</t>
  </si>
  <si>
    <t>234</t>
  </si>
  <si>
    <t>抗疫特别国债安排的支出</t>
  </si>
  <si>
    <t>1030150</t>
  </si>
  <si>
    <t>大中型水库库区基金收入</t>
  </si>
  <si>
    <t>103015002</t>
  </si>
  <si>
    <t>地方大中型水库库区基金收入</t>
  </si>
  <si>
    <t>1030155</t>
  </si>
  <si>
    <t>彩票公益金收入</t>
  </si>
  <si>
    <t>103015501</t>
  </si>
  <si>
    <t>福利彩票公益金收入</t>
  </si>
  <si>
    <t>103015502</t>
  </si>
  <si>
    <t>体育彩票公益金收入</t>
  </si>
  <si>
    <t>1030156</t>
  </si>
  <si>
    <t>城市基础设施配套费收入</t>
  </si>
  <si>
    <t>1030157</t>
  </si>
  <si>
    <t>小型水库移民扶助基金收入</t>
  </si>
  <si>
    <t>1030158</t>
  </si>
  <si>
    <t>国家重大水利工程建设基金收入</t>
  </si>
  <si>
    <t>103015803</t>
  </si>
  <si>
    <t>地方重大水利工程建设资金</t>
  </si>
  <si>
    <t>1030159</t>
  </si>
  <si>
    <t>车辆通行费</t>
  </si>
  <si>
    <t>1030175</t>
  </si>
  <si>
    <t>废弃电器电子产品处理基金收入</t>
  </si>
  <si>
    <t>1030178</t>
  </si>
  <si>
    <t>污水处理费收入</t>
  </si>
  <si>
    <t>1030180</t>
  </si>
  <si>
    <t>彩票发行机构和彩票销售机构的业务费用</t>
  </si>
  <si>
    <t>103018003</t>
  </si>
  <si>
    <t>福利彩票销售机构的业务费用</t>
  </si>
  <si>
    <t>103018004</t>
  </si>
  <si>
    <t>体育彩票销售机构的业务费用</t>
  </si>
  <si>
    <t>103018005</t>
  </si>
  <si>
    <t>彩票兑奖周转金</t>
  </si>
  <si>
    <t>103018006</t>
  </si>
  <si>
    <t>彩票发行销售风险基金</t>
  </si>
  <si>
    <t>103018007</t>
  </si>
  <si>
    <t>彩票市场调控资金收入</t>
  </si>
  <si>
    <t>1030181</t>
  </si>
  <si>
    <t>抗疫特别国债财务基金收入</t>
  </si>
  <si>
    <t>1030199</t>
  </si>
  <si>
    <t>其他政府性基金收入</t>
  </si>
  <si>
    <t>10310</t>
  </si>
  <si>
    <t>专项债务对应项目专项收入</t>
  </si>
  <si>
    <t>11004</t>
  </si>
  <si>
    <t>政府性基金转移支付收入</t>
  </si>
  <si>
    <t>2300603</t>
  </si>
  <si>
    <t>政府性基金上解支出</t>
  </si>
  <si>
    <t>1100802</t>
  </si>
  <si>
    <t>政府性基金预算上年结余收入</t>
  </si>
  <si>
    <t>2300802</t>
  </si>
  <si>
    <t>政府性基金预算调出资金</t>
  </si>
  <si>
    <t>1100902</t>
  </si>
  <si>
    <t>调入政府性基金预算资金</t>
  </si>
  <si>
    <t>110090299</t>
  </si>
  <si>
    <t>其他调入政府性基金预算资金</t>
  </si>
  <si>
    <t>2300902</t>
  </si>
  <si>
    <t>政府性基金年终结余</t>
  </si>
  <si>
    <t>23104</t>
  </si>
  <si>
    <t>地方政府专项债务还本支出</t>
  </si>
  <si>
    <t>1050402</t>
  </si>
  <si>
    <t>专项债务收入</t>
  </si>
  <si>
    <t>政府性基金上解收入</t>
  </si>
  <si>
    <t xml:space="preserve">表五 </t>
  </si>
  <si>
    <t>2024年国有资本经营预算收支表</t>
  </si>
  <si>
    <t>单位：万元</t>
  </si>
  <si>
    <t>合计</t>
  </si>
  <si>
    <t>省本级</t>
  </si>
  <si>
    <t>地市级及以下</t>
  </si>
  <si>
    <t>1030601</t>
  </si>
  <si>
    <t>一、利润收入</t>
  </si>
  <si>
    <t>20804</t>
  </si>
  <si>
    <t>一、补充全国社会保障基金</t>
  </si>
  <si>
    <t>1030602</t>
  </si>
  <si>
    <t>二、股利、股息收入</t>
  </si>
  <si>
    <t>22301</t>
  </si>
  <si>
    <t>二、解决历史遗留问题及改革成本支出</t>
  </si>
  <si>
    <t>1030603</t>
  </si>
  <si>
    <t>三、产权转让收入</t>
  </si>
  <si>
    <t>22302</t>
  </si>
  <si>
    <t>三、国有企业资本金注入</t>
  </si>
  <si>
    <t>1030604</t>
  </si>
  <si>
    <t>四、清算收入</t>
  </si>
  <si>
    <t>22303</t>
  </si>
  <si>
    <t>四、国有企业政策性补贴</t>
  </si>
  <si>
    <t>1030698</t>
  </si>
  <si>
    <t>五、其他国有资本经营预算收入</t>
  </si>
  <si>
    <t>22399</t>
  </si>
  <si>
    <t>五、其他国有资本经营预算支出</t>
  </si>
  <si>
    <t>11005</t>
  </si>
  <si>
    <t>国有资本经营预算转移支付收入</t>
  </si>
  <si>
    <t>23005</t>
  </si>
  <si>
    <t>国有资本经营预算转移支付</t>
  </si>
  <si>
    <t>1100501</t>
  </si>
  <si>
    <t>2300501</t>
  </si>
  <si>
    <t>国有资本经营预算转移支付支出</t>
  </si>
  <si>
    <t>11006</t>
  </si>
  <si>
    <t>1100604</t>
  </si>
  <si>
    <t>国有资本经营预算上解收入</t>
  </si>
  <si>
    <t>2300604</t>
  </si>
  <si>
    <t>国有资本经营预算上解支出</t>
  </si>
  <si>
    <t>1100804</t>
  </si>
  <si>
    <t>国有资本经营预算上年结余收入</t>
  </si>
  <si>
    <t>2300803</t>
  </si>
  <si>
    <t>国有资本经营预算调出资金</t>
  </si>
  <si>
    <t>2300918</t>
  </si>
  <si>
    <t>国有资本经营预算年终结余</t>
  </si>
  <si>
    <t>收 入 总 计</t>
  </si>
  <si>
    <t>支 出 总 计</t>
  </si>
  <si>
    <t>注：1.国有资本经营预算转移支付收入_合计=国有资本经营预算转移支付收入_省本级+国有资本经营预算转移支付收入_计划单列市</t>
  </si>
  <si>
    <t>注：2.国有资本经营预算上解支出_合计=国有资本经营预算上解支出_省本级+国有资本经营预算上解支出_计划单列市</t>
  </si>
  <si>
    <t>注：3.国有资本经营预算上解收入_合计=0；国有资本经营预算转移支付支出_合计=0。已禁止录入。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</si>
</sst>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_ ;[Red]\-0\ ;"/>
    <numFmt numFmtId="179" formatCode="0.0%_ ;[Red]\-0.0%\ ;"/>
    <numFmt numFmtId="180" formatCode="0.00_ "/>
    <numFmt numFmtId="181" formatCode="\ @"/>
  </numFmts>
  <fonts count="55">
    <font>
      <sz val="11"/>
      <color theme="1"/>
      <name val="宋体"/>
      <charset val="134"/>
      <scheme val="minor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sz val="18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黑体"/>
      <charset val="134"/>
    </font>
    <font>
      <sz val="11"/>
      <color rgb="FF000000"/>
      <name val="Calibri"/>
      <charset val="134"/>
    </font>
    <font>
      <sz val="18"/>
      <color rgb="FF000000"/>
      <name val="黑体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1"/>
      <color rgb="FF000000"/>
      <name val="宋体"/>
      <charset val="134"/>
      <scheme val="minor"/>
    </font>
    <font>
      <sz val="18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name val="Times New Roman"/>
      <charset val="134"/>
    </font>
    <font>
      <sz val="18"/>
      <color rgb="FF000000"/>
      <name val="方正小标宋简体"/>
      <charset val="134"/>
    </font>
    <font>
      <sz val="11"/>
      <color rgb="FF000000"/>
      <name val="Times New Roman"/>
      <charset val="134"/>
    </font>
    <font>
      <sz val="12"/>
      <color rgb="FF000000"/>
      <name val="仿宋_GB2312"/>
      <charset val="134"/>
    </font>
    <font>
      <b/>
      <sz val="12"/>
      <color theme="1"/>
      <name val="Times New Roman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8"/>
      <color theme="1"/>
      <name val="Times New Roman"/>
      <charset val="134"/>
    </font>
    <font>
      <b/>
      <sz val="18"/>
      <color theme="1"/>
      <name val="仿宋_GB2312"/>
      <charset val="134"/>
    </font>
    <font>
      <b/>
      <sz val="20"/>
      <color rgb="FF000000"/>
      <name val="Times New Roman"/>
      <charset val="134"/>
    </font>
    <font>
      <b/>
      <sz val="20"/>
      <color theme="1"/>
      <name val="Times New Roman"/>
      <charset val="134"/>
    </font>
    <font>
      <sz val="18"/>
      <color theme="1"/>
      <name val="Times New Roman"/>
      <charset val="134"/>
    </font>
    <font>
      <sz val="18"/>
      <color theme="1"/>
      <name val="仿宋_GB2312"/>
      <charset val="134"/>
    </font>
    <font>
      <sz val="20"/>
      <color theme="1"/>
      <name val="Times New Roman"/>
      <charset val="134"/>
    </font>
    <font>
      <sz val="12"/>
      <name val="宋体"/>
      <charset val="134"/>
    </font>
    <font>
      <sz val="18"/>
      <name val="黑体"/>
      <charset val="134"/>
    </font>
    <font>
      <sz val="16"/>
      <name val="楷体_GB2312"/>
      <charset val="134"/>
    </font>
    <font>
      <sz val="48"/>
      <name val="黑体"/>
      <charset val="134"/>
    </font>
    <font>
      <sz val="22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黑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39988402966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1399578844569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39988402966399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5" tint="-0.25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2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5" fillId="21" borderId="12" applyNumberFormat="0" applyAlignment="0" applyProtection="0">
      <alignment vertical="center"/>
    </xf>
    <xf numFmtId="0" fontId="46" fillId="22" borderId="14" applyNumberFormat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4" fillId="4" borderId="1">
      <alignment vertical="center"/>
    </xf>
    <xf numFmtId="0" fontId="30" fillId="0" borderId="0"/>
    <xf numFmtId="0" fontId="30" fillId="0" borderId="0">
      <alignment vertical="center"/>
    </xf>
    <xf numFmtId="0" fontId="54" fillId="4" borderId="1">
      <alignment vertical="center"/>
    </xf>
    <xf numFmtId="0" fontId="30" fillId="0" borderId="0"/>
    <xf numFmtId="0" fontId="30" fillId="0" borderId="0">
      <alignment vertical="center"/>
    </xf>
    <xf numFmtId="176" fontId="10" fillId="2" borderId="8">
      <alignment horizontal="left" vertical="center"/>
    </xf>
    <xf numFmtId="177" fontId="10" fillId="2" borderId="8">
      <alignment horizontal="left" vertical="center"/>
    </xf>
    <xf numFmtId="0" fontId="10" fillId="2" borderId="7">
      <alignment vertical="center"/>
    </xf>
    <xf numFmtId="0" fontId="10" fillId="2" borderId="1">
      <alignment horizontal="left" vertical="center"/>
    </xf>
    <xf numFmtId="0" fontId="10" fillId="2" borderId="1">
      <alignment horizontal="left" vertical="center"/>
    </xf>
    <xf numFmtId="0" fontId="10" fillId="2" borderId="5">
      <alignment vertical="center"/>
    </xf>
    <xf numFmtId="178" fontId="10" fillId="6" borderId="1">
      <alignment vertical="center" shrinkToFit="1"/>
    </xf>
    <xf numFmtId="0" fontId="10" fillId="2" borderId="4">
      <alignment horizontal="center" vertical="center"/>
    </xf>
    <xf numFmtId="0" fontId="17" fillId="2" borderId="4">
      <alignment horizontal="center" vertical="center"/>
    </xf>
    <xf numFmtId="0" fontId="10" fillId="2" borderId="4">
      <alignment horizontal="right" vertical="center"/>
    </xf>
    <xf numFmtId="0" fontId="6" fillId="2" borderId="0">
      <alignment horizontal="left" vertical="center"/>
    </xf>
    <xf numFmtId="0" fontId="10" fillId="2" borderId="0">
      <alignment horizontal="center" vertical="center"/>
    </xf>
    <xf numFmtId="0" fontId="17" fillId="2" borderId="0">
      <alignment horizontal="center" vertical="center"/>
    </xf>
    <xf numFmtId="0" fontId="7" fillId="2" borderId="0">
      <alignment vertical="center"/>
    </xf>
    <xf numFmtId="0" fontId="10" fillId="2" borderId="0">
      <alignment horizontal="right" vertical="center"/>
    </xf>
    <xf numFmtId="0" fontId="10" fillId="2" borderId="1">
      <alignment horizontal="center" vertical="center"/>
    </xf>
    <xf numFmtId="0" fontId="10" fillId="2" borderId="8">
      <alignment vertical="center"/>
    </xf>
    <xf numFmtId="178" fontId="16" fillId="4" borderId="1">
      <alignment vertical="center" shrinkToFit="1"/>
      <protection locked="0"/>
    </xf>
    <xf numFmtId="178" fontId="12" fillId="4" borderId="1">
      <alignment vertical="center" shrinkToFit="1"/>
      <protection locked="0"/>
    </xf>
    <xf numFmtId="179" fontId="10" fillId="6" borderId="1">
      <alignment vertical="center" shrinkToFit="1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6" fillId="2" borderId="0">
      <alignment vertical="center"/>
    </xf>
    <xf numFmtId="0" fontId="7" fillId="2" borderId="0">
      <alignment vertical="center"/>
    </xf>
    <xf numFmtId="10" fontId="8" fillId="2" borderId="0">
      <alignment horizontal="center" vertical="center"/>
    </xf>
    <xf numFmtId="10" fontId="10" fillId="2" borderId="0">
      <alignment horizontal="right" vertical="center"/>
    </xf>
    <xf numFmtId="0" fontId="10" fillId="4" borderId="3">
      <alignment vertical="center"/>
    </xf>
    <xf numFmtId="0" fontId="10" fillId="0" borderId="0">
      <alignment vertical="center"/>
    </xf>
    <xf numFmtId="0" fontId="10" fillId="2" borderId="3">
      <alignment vertical="center"/>
    </xf>
    <xf numFmtId="0" fontId="10" fillId="4" borderId="1">
      <alignment vertical="center"/>
    </xf>
    <xf numFmtId="3" fontId="10" fillId="0" borderId="1">
      <alignment vertical="center"/>
    </xf>
    <xf numFmtId="0" fontId="10" fillId="2" borderId="1">
      <alignment vertical="center"/>
    </xf>
    <xf numFmtId="0" fontId="10" fillId="4" borderId="4">
      <alignment vertical="center"/>
    </xf>
    <xf numFmtId="0" fontId="10" fillId="0" borderId="1">
      <alignment vertical="center"/>
    </xf>
    <xf numFmtId="0" fontId="10" fillId="4" borderId="1">
      <alignment horizontal="center" vertical="center" indent="4"/>
    </xf>
    <xf numFmtId="1" fontId="10" fillId="4" borderId="1">
      <alignment vertical="center"/>
    </xf>
    <xf numFmtId="0" fontId="10" fillId="4" borderId="1">
      <alignment horizontal="left" vertical="center"/>
    </xf>
    <xf numFmtId="3" fontId="10" fillId="4" borderId="1">
      <alignment vertical="center"/>
    </xf>
    <xf numFmtId="1" fontId="10" fillId="2" borderId="1">
      <alignment vertical="center"/>
    </xf>
    <xf numFmtId="3" fontId="10" fillId="2" borderId="3">
      <alignment vertical="center"/>
    </xf>
    <xf numFmtId="178" fontId="16" fillId="4" borderId="3">
      <alignment vertical="center" shrinkToFit="1"/>
      <protection locked="0"/>
    </xf>
    <xf numFmtId="3" fontId="10" fillId="2" borderId="1">
      <alignment vertical="center"/>
    </xf>
    <xf numFmtId="178" fontId="16" fillId="4" borderId="1">
      <alignment vertical="center" shrinkToFit="1"/>
      <protection locked="0"/>
    </xf>
    <xf numFmtId="178" fontId="16" fillId="4" borderId="5">
      <alignment vertical="center" shrinkToFit="1"/>
      <protection locked="0"/>
    </xf>
    <xf numFmtId="0" fontId="10" fillId="2" borderId="1">
      <alignment horizontal="center" vertical="center" indent="4"/>
    </xf>
    <xf numFmtId="0" fontId="30" fillId="0" borderId="0"/>
  </cellStyleXfs>
  <cellXfs count="195">
    <xf numFmtId="0" fontId="0" fillId="0" borderId="0" xfId="0" applyNumberFormat="1" applyFont="1">
      <alignment vertical="center"/>
    </xf>
    <xf numFmtId="49" fontId="1" fillId="2" borderId="0" xfId="103" applyNumberFormat="1" applyFont="1" applyFill="1" applyAlignment="1">
      <alignment vertical="center"/>
    </xf>
    <xf numFmtId="180" fontId="2" fillId="2" borderId="0" xfId="103" applyNumberFormat="1" applyFont="1" applyFill="1" applyAlignment="1">
      <alignment vertical="center"/>
    </xf>
    <xf numFmtId="49" fontId="3" fillId="2" borderId="0" xfId="103" applyNumberFormat="1" applyFont="1" applyFill="1" applyAlignment="1">
      <alignment horizontal="center" vertical="center"/>
    </xf>
    <xf numFmtId="180" fontId="3" fillId="2" borderId="0" xfId="103" applyNumberFormat="1" applyFont="1" applyFill="1" applyAlignment="1">
      <alignment horizontal="center" vertical="center"/>
    </xf>
    <xf numFmtId="49" fontId="2" fillId="2" borderId="0" xfId="103" applyNumberFormat="1" applyFont="1" applyFill="1" applyAlignment="1">
      <alignment vertical="center"/>
    </xf>
    <xf numFmtId="49" fontId="1" fillId="2" borderId="1" xfId="103" applyNumberFormat="1" applyFont="1" applyFill="1" applyBorder="1" applyAlignment="1">
      <alignment horizontal="center" vertical="center"/>
    </xf>
    <xf numFmtId="180" fontId="1" fillId="2" borderId="1" xfId="103" applyNumberFormat="1" applyFont="1" applyFill="1" applyBorder="1" applyAlignment="1">
      <alignment horizontal="center" vertical="center"/>
    </xf>
    <xf numFmtId="49" fontId="1" fillId="2" borderId="1" xfId="103" applyNumberFormat="1" applyFont="1" applyFill="1" applyBorder="1" applyAlignment="1">
      <alignment horizontal="center" vertical="center" wrapText="1"/>
    </xf>
    <xf numFmtId="180" fontId="1" fillId="2" borderId="1" xfId="103" applyNumberFormat="1" applyFont="1" applyFill="1" applyBorder="1" applyAlignment="1">
      <alignment horizontal="center" vertical="center" wrapText="1"/>
    </xf>
    <xf numFmtId="49" fontId="4" fillId="2" borderId="1" xfId="103" applyNumberFormat="1" applyFont="1" applyFill="1" applyBorder="1" applyAlignment="1">
      <alignment vertical="center"/>
    </xf>
    <xf numFmtId="180" fontId="4" fillId="2" borderId="1" xfId="103" applyNumberFormat="1" applyFont="1" applyFill="1" applyBorder="1" applyAlignment="1">
      <alignment vertical="center"/>
    </xf>
    <xf numFmtId="2" fontId="4" fillId="3" borderId="1" xfId="103" applyNumberFormat="1" applyFont="1" applyFill="1" applyBorder="1" applyAlignment="1">
      <alignment vertical="center" shrinkToFit="1"/>
    </xf>
    <xf numFmtId="2" fontId="4" fillId="4" borderId="1" xfId="103" applyNumberFormat="1" applyFont="1" applyFill="1" applyBorder="1" applyAlignment="1">
      <alignment vertical="center" shrinkToFit="1"/>
    </xf>
    <xf numFmtId="0" fontId="5" fillId="2" borderId="1" xfId="103" applyFont="1" applyFill="1" applyBorder="1" applyAlignment="1">
      <alignment horizontal="center" vertical="center" indent="2"/>
    </xf>
    <xf numFmtId="180" fontId="2" fillId="2" borderId="1" xfId="103" applyNumberFormat="1" applyFont="1" applyFill="1" applyBorder="1" applyAlignment="1">
      <alignment vertical="center"/>
    </xf>
    <xf numFmtId="2" fontId="4" fillId="5" borderId="1" xfId="103" applyNumberFormat="1" applyFont="1" applyFill="1" applyBorder="1" applyAlignment="1">
      <alignment vertical="center" shrinkToFit="1"/>
    </xf>
    <xf numFmtId="49" fontId="2" fillId="2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103" applyFont="1" applyFill="1" applyAlignment="1">
      <alignment vertical="center"/>
    </xf>
    <xf numFmtId="10" fontId="4" fillId="2" borderId="2" xfId="103" applyNumberFormat="1" applyFont="1" applyFill="1" applyBorder="1" applyAlignment="1">
      <alignment horizontal="right" vertical="center"/>
    </xf>
    <xf numFmtId="181" fontId="4" fillId="2" borderId="1" xfId="103" applyNumberFormat="1" applyFont="1" applyFill="1" applyBorder="1" applyAlignment="1">
      <alignment vertical="center"/>
    </xf>
    <xf numFmtId="2" fontId="4" fillId="6" borderId="1" xfId="103" applyNumberFormat="1" applyFont="1" applyFill="1" applyBorder="1" applyAlignment="1">
      <alignment vertical="center" shrinkToFit="1"/>
    </xf>
    <xf numFmtId="2" fontId="4" fillId="7" borderId="1" xfId="103" applyNumberFormat="1" applyFont="1" applyFill="1" applyBorder="1" applyAlignment="1">
      <alignment vertical="center" shrinkToFit="1"/>
    </xf>
    <xf numFmtId="0" fontId="6" fillId="2" borderId="0" xfId="80" applyFont="1" applyFill="1">
      <alignment vertical="center"/>
    </xf>
    <xf numFmtId="0" fontId="7" fillId="2" borderId="0" xfId="81" applyFont="1" applyFill="1">
      <alignment vertical="center"/>
    </xf>
    <xf numFmtId="10" fontId="8" fillId="2" borderId="0" xfId="82" applyNumberFormat="1" applyFont="1" applyFill="1">
      <alignment horizontal="center" vertical="center"/>
    </xf>
    <xf numFmtId="10" fontId="9" fillId="2" borderId="0" xfId="83" applyNumberFormat="1" applyFont="1" applyFill="1">
      <alignment horizontal="right" vertical="center"/>
    </xf>
    <xf numFmtId="10" fontId="10" fillId="2" borderId="0" xfId="83" applyNumberFormat="1" applyFont="1" applyFill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10" fillId="4" borderId="3" xfId="84" applyFont="1" applyFill="1" applyBorder="1">
      <alignment vertical="center"/>
    </xf>
    <xf numFmtId="0" fontId="10" fillId="0" borderId="0" xfId="85" applyFont="1">
      <alignment vertical="center"/>
    </xf>
    <xf numFmtId="2" fontId="10" fillId="8" borderId="3" xfId="78" applyNumberFormat="1" applyFont="1" applyFill="1" applyBorder="1" applyAlignment="1">
      <alignment vertical="center" shrinkToFit="1"/>
    </xf>
    <xf numFmtId="2" fontId="10" fillId="8" borderId="3" xfId="79" applyNumberFormat="1" applyFont="1" applyFill="1" applyBorder="1" applyAlignment="1">
      <alignment vertical="center" shrinkToFit="1"/>
    </xf>
    <xf numFmtId="10" fontId="10" fillId="8" borderId="3" xfId="79" applyNumberFormat="1" applyFont="1" applyFill="1" applyBorder="1" applyAlignment="1">
      <alignment vertical="center" shrinkToFit="1"/>
    </xf>
    <xf numFmtId="0" fontId="10" fillId="2" borderId="3" xfId="86" applyFont="1" applyFill="1" applyBorder="1">
      <alignment vertical="center"/>
    </xf>
    <xf numFmtId="0" fontId="10" fillId="4" borderId="1" xfId="87" applyFont="1" applyFill="1" applyBorder="1">
      <alignment vertical="center"/>
    </xf>
    <xf numFmtId="3" fontId="10" fillId="0" borderId="1" xfId="88" applyNumberFormat="1" applyFont="1" applyBorder="1">
      <alignment vertical="center"/>
    </xf>
    <xf numFmtId="2" fontId="10" fillId="8" borderId="1" xfId="78" applyNumberFormat="1" applyFont="1" applyFill="1" applyBorder="1" applyAlignment="1">
      <alignment vertical="center" shrinkToFit="1"/>
    </xf>
    <xf numFmtId="2" fontId="10" fillId="8" borderId="1" xfId="79" applyNumberFormat="1" applyFont="1" applyFill="1" applyBorder="1" applyAlignment="1">
      <alignment vertical="center" shrinkToFit="1"/>
    </xf>
    <xf numFmtId="10" fontId="10" fillId="8" borderId="1" xfId="79" applyNumberFormat="1" applyFont="1" applyFill="1" applyBorder="1" applyAlignment="1">
      <alignment vertical="center" shrinkToFit="1"/>
    </xf>
    <xf numFmtId="0" fontId="10" fillId="2" borderId="1" xfId="89" applyFont="1" applyFill="1" applyBorder="1">
      <alignment vertical="center"/>
    </xf>
    <xf numFmtId="2" fontId="10" fillId="4" borderId="1" xfId="78" applyNumberFormat="1" applyFont="1" applyFill="1" applyBorder="1" applyAlignment="1">
      <alignment vertical="center" shrinkToFit="1"/>
    </xf>
    <xf numFmtId="2" fontId="10" fillId="4" borderId="1" xfId="79" applyNumberFormat="1" applyFont="1" applyFill="1" applyBorder="1" applyAlignment="1">
      <alignment vertical="center" shrinkToFit="1"/>
    </xf>
    <xf numFmtId="0" fontId="10" fillId="4" borderId="4" xfId="90" applyFont="1" applyFill="1" applyBorder="1">
      <alignment vertical="center"/>
    </xf>
    <xf numFmtId="0" fontId="10" fillId="0" borderId="1" xfId="91" applyFont="1" applyBorder="1">
      <alignment vertical="center"/>
    </xf>
    <xf numFmtId="0" fontId="10" fillId="9" borderId="1" xfId="91" applyFont="1" applyFill="1" applyBorder="1">
      <alignment vertical="center"/>
    </xf>
    <xf numFmtId="10" fontId="10" fillId="4" borderId="1" xfId="79" applyNumberFormat="1" applyFont="1" applyFill="1" applyBorder="1" applyAlignment="1">
      <alignment vertical="center" shrinkToFit="1"/>
    </xf>
    <xf numFmtId="0" fontId="10" fillId="4" borderId="1" xfId="92" applyFont="1" applyFill="1" applyBorder="1">
      <alignment horizontal="center" vertical="center" indent="4"/>
    </xf>
    <xf numFmtId="1" fontId="10" fillId="4" borderId="1" xfId="93" applyNumberFormat="1" applyFont="1" applyFill="1" applyBorder="1">
      <alignment vertical="center"/>
    </xf>
    <xf numFmtId="2" fontId="10" fillId="9" borderId="1" xfId="79" applyNumberFormat="1" applyFont="1" applyFill="1" applyBorder="1" applyAlignment="1">
      <alignment vertical="center" shrinkToFit="1"/>
    </xf>
    <xf numFmtId="2" fontId="10" fillId="10" borderId="1" xfId="79" applyNumberFormat="1" applyFont="1" applyFill="1" applyBorder="1" applyAlignment="1">
      <alignment vertical="center" shrinkToFit="1"/>
    </xf>
    <xf numFmtId="0" fontId="10" fillId="4" borderId="1" xfId="94" applyFont="1" applyFill="1" applyBorder="1">
      <alignment horizontal="left" vertical="center"/>
    </xf>
    <xf numFmtId="2" fontId="10" fillId="5" borderId="1" xfId="78" applyNumberFormat="1" applyFont="1" applyFill="1" applyBorder="1" applyAlignment="1">
      <alignment vertical="center" shrinkToFit="1"/>
    </xf>
    <xf numFmtId="3" fontId="10" fillId="4" borderId="1" xfId="95" applyNumberFormat="1" applyFont="1" applyFill="1" applyBorder="1">
      <alignment vertical="center"/>
    </xf>
    <xf numFmtId="1" fontId="10" fillId="2" borderId="1" xfId="96" applyNumberFormat="1" applyFont="1" applyFill="1" applyBorder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3" fontId="10" fillId="2" borderId="3" xfId="97" applyNumberFormat="1" applyFont="1" applyFill="1" applyBorder="1">
      <alignment vertical="center"/>
    </xf>
    <xf numFmtId="2" fontId="10" fillId="4" borderId="3" xfId="78" applyNumberFormat="1" applyFont="1" applyFill="1" applyBorder="1" applyAlignment="1">
      <alignment vertical="center" shrinkToFit="1"/>
    </xf>
    <xf numFmtId="2" fontId="10" fillId="4" borderId="3" xfId="79" applyNumberFormat="1" applyFont="1" applyFill="1" applyBorder="1" applyAlignment="1">
      <alignment vertical="center" shrinkToFit="1"/>
    </xf>
    <xf numFmtId="178" fontId="12" fillId="4" borderId="3" xfId="98" applyNumberFormat="1" applyFont="1" applyFill="1" applyBorder="1">
      <alignment vertical="center" shrinkToFit="1"/>
      <protection locked="0"/>
    </xf>
    <xf numFmtId="3" fontId="10" fillId="2" borderId="1" xfId="99" applyNumberFormat="1" applyFont="1" applyFill="1" applyBorder="1">
      <alignment vertical="center"/>
    </xf>
    <xf numFmtId="178" fontId="12" fillId="4" borderId="1" xfId="100" applyNumberFormat="1" applyFont="1" applyFill="1" applyBorder="1">
      <alignment vertical="center" shrinkToFit="1"/>
      <protection locked="0"/>
    </xf>
    <xf numFmtId="178" fontId="12" fillId="4" borderId="5" xfId="101" applyNumberFormat="1" applyFont="1" applyFill="1" applyBorder="1">
      <alignment vertical="center" shrinkToFit="1"/>
      <protection locked="0"/>
    </xf>
    <xf numFmtId="2" fontId="13" fillId="4" borderId="1" xfId="0" applyNumberFormat="1" applyFont="1" applyFill="1" applyBorder="1">
      <alignment vertical="center"/>
    </xf>
    <xf numFmtId="178" fontId="12" fillId="4" borderId="5" xfId="79" applyNumberFormat="1" applyFont="1" applyFill="1" applyBorder="1" applyAlignment="1">
      <alignment vertical="center" shrinkToFit="1"/>
    </xf>
    <xf numFmtId="0" fontId="10" fillId="2" borderId="1" xfId="102" applyFont="1" applyFill="1" applyBorder="1">
      <alignment horizontal="center" vertical="center" indent="4"/>
    </xf>
    <xf numFmtId="178" fontId="12" fillId="4" borderId="1" xfId="78" applyNumberFormat="1" applyFont="1" applyFill="1" applyBorder="1" applyAlignment="1">
      <alignment vertical="center" shrinkToFit="1"/>
    </xf>
    <xf numFmtId="1" fontId="10" fillId="11" borderId="1" xfId="96" applyNumberFormat="1" applyFont="1" applyFill="1" applyBorder="1">
      <alignment vertical="center"/>
    </xf>
    <xf numFmtId="0" fontId="13" fillId="0" borderId="0" xfId="0" applyFont="1">
      <alignment vertical="center"/>
    </xf>
    <xf numFmtId="0" fontId="6" fillId="2" borderId="0" xfId="53" applyFont="1" applyFill="1" applyAlignment="1">
      <alignment vertical="center"/>
    </xf>
    <xf numFmtId="0" fontId="13" fillId="2" borderId="0" xfId="0" applyFont="1" applyFill="1">
      <alignment vertical="center"/>
    </xf>
    <xf numFmtId="0" fontId="14" fillId="2" borderId="0" xfId="53" applyFont="1" applyFill="1" applyAlignment="1">
      <alignment horizontal="center" vertical="center"/>
    </xf>
    <xf numFmtId="0" fontId="6" fillId="2" borderId="1" xfId="53" applyFont="1" applyFill="1" applyBorder="1" applyAlignment="1">
      <alignment horizontal="center" vertical="center"/>
    </xf>
    <xf numFmtId="0" fontId="6" fillId="2" borderId="6" xfId="53" applyFont="1" applyFill="1" applyBorder="1" applyAlignment="1">
      <alignment horizontal="center" vertical="center" wrapText="1"/>
    </xf>
    <xf numFmtId="0" fontId="10" fillId="2" borderId="6" xfId="53" applyFont="1" applyFill="1" applyBorder="1" applyAlignment="1">
      <alignment horizontal="center" vertical="center" wrapText="1"/>
    </xf>
    <xf numFmtId="0" fontId="10" fillId="2" borderId="5" xfId="53" applyFont="1" applyFill="1" applyBorder="1" applyAlignment="1">
      <alignment horizontal="center" vertical="center" wrapText="1"/>
    </xf>
    <xf numFmtId="0" fontId="10" fillId="2" borderId="7" xfId="53" applyFont="1" applyFill="1" applyBorder="1" applyAlignment="1">
      <alignment horizontal="center" vertical="center" wrapText="1"/>
    </xf>
    <xf numFmtId="0" fontId="10" fillId="2" borderId="8" xfId="53" applyFont="1" applyFill="1" applyBorder="1" applyAlignment="1">
      <alignment horizontal="center" vertical="center" wrapText="1"/>
    </xf>
    <xf numFmtId="0" fontId="10" fillId="2" borderId="3" xfId="53" applyFont="1" applyFill="1" applyBorder="1" applyAlignment="1">
      <alignment horizontal="center" vertical="center" wrapText="1"/>
    </xf>
    <xf numFmtId="0" fontId="10" fillId="2" borderId="1" xfId="53" applyFont="1" applyFill="1" applyBorder="1" applyAlignment="1">
      <alignment horizontal="center" vertical="center" wrapText="1"/>
    </xf>
    <xf numFmtId="0" fontId="10" fillId="2" borderId="1" xfId="54" applyFont="1" applyFill="1" applyBorder="1" applyAlignment="1">
      <alignment horizontal="center" vertical="center" wrapText="1"/>
    </xf>
    <xf numFmtId="0" fontId="10" fillId="2" borderId="1" xfId="53" applyFont="1" applyFill="1" applyBorder="1" applyAlignment="1">
      <alignment vertical="center"/>
    </xf>
    <xf numFmtId="0" fontId="15" fillId="2" borderId="1" xfId="53" applyFont="1" applyFill="1" applyBorder="1" applyAlignment="1">
      <alignment horizontal="center" vertical="center" indent="4"/>
    </xf>
    <xf numFmtId="2" fontId="10" fillId="12" borderId="1" xfId="54" applyNumberFormat="1" applyFont="1" applyFill="1" applyBorder="1" applyAlignment="1">
      <alignment vertical="center" shrinkToFit="1"/>
    </xf>
    <xf numFmtId="2" fontId="10" fillId="13" borderId="1" xfId="53" applyNumberFormat="1" applyFont="1" applyFill="1" applyBorder="1" applyAlignment="1">
      <alignment vertical="center" shrinkToFit="1"/>
    </xf>
    <xf numFmtId="2" fontId="10" fillId="12" borderId="1" xfId="53" applyNumberFormat="1" applyFont="1" applyFill="1" applyBorder="1" applyAlignment="1">
      <alignment vertical="center" shrinkToFit="1"/>
    </xf>
    <xf numFmtId="10" fontId="10" fillId="12" borderId="1" xfId="53" applyNumberFormat="1" applyFont="1" applyFill="1" applyBorder="1" applyAlignment="1">
      <alignment vertical="center" shrinkToFit="1"/>
    </xf>
    <xf numFmtId="0" fontId="15" fillId="2" borderId="1" xfId="53" applyFont="1" applyFill="1" applyBorder="1" applyAlignment="1">
      <alignment vertical="center"/>
    </xf>
    <xf numFmtId="2" fontId="10" fillId="12" borderId="1" xfId="0" applyNumberFormat="1" applyFont="1" applyFill="1" applyBorder="1" applyAlignment="1">
      <alignment vertical="center" shrinkToFit="1"/>
    </xf>
    <xf numFmtId="2" fontId="10" fillId="4" borderId="1" xfId="54" applyNumberFormat="1" applyFont="1" applyFill="1" applyBorder="1" applyAlignment="1">
      <alignment vertical="center" shrinkToFit="1"/>
    </xf>
    <xf numFmtId="2" fontId="10" fillId="4" borderId="1" xfId="0" applyNumberFormat="1" applyFont="1" applyFill="1" applyBorder="1" applyAlignment="1">
      <alignment vertical="center" shrinkToFit="1"/>
    </xf>
    <xf numFmtId="2" fontId="10" fillId="2" borderId="1" xfId="0" applyNumberFormat="1" applyFont="1" applyFill="1" applyBorder="1" applyAlignment="1">
      <alignment vertical="center" shrinkToFit="1"/>
    </xf>
    <xf numFmtId="0" fontId="10" fillId="4" borderId="1" xfId="53" applyFont="1" applyFill="1" applyBorder="1" applyAlignment="1">
      <alignment vertical="center"/>
    </xf>
    <xf numFmtId="10" fontId="10" fillId="4" borderId="1" xfId="53" applyNumberFormat="1" applyFont="1" applyFill="1" applyBorder="1" applyAlignment="1">
      <alignment vertical="center" shrinkToFit="1"/>
    </xf>
    <xf numFmtId="0" fontId="10" fillId="10" borderId="1" xfId="53" applyFont="1" applyFill="1" applyBorder="1" applyAlignment="1">
      <alignment vertical="center"/>
    </xf>
    <xf numFmtId="2" fontId="10" fillId="14" borderId="1" xfId="54" applyNumberFormat="1" applyFont="1" applyFill="1" applyBorder="1" applyAlignment="1">
      <alignment vertical="center" shrinkToFit="1"/>
    </xf>
    <xf numFmtId="2" fontId="10" fillId="15" borderId="1" xfId="54" applyNumberFormat="1" applyFont="1" applyFill="1" applyBorder="1" applyAlignment="1">
      <alignment vertical="center" shrinkToFit="1"/>
    </xf>
    <xf numFmtId="2" fontId="16" fillId="15" borderId="1" xfId="54" applyNumberFormat="1" applyFont="1" applyFill="1" applyBorder="1" applyAlignment="1">
      <alignment vertical="center" shrinkToFit="1"/>
    </xf>
    <xf numFmtId="2" fontId="10" fillId="16" borderId="1" xfId="0" applyNumberFormat="1" applyFont="1" applyFill="1" applyBorder="1" applyAlignment="1">
      <alignment vertical="center" shrinkToFit="1"/>
    </xf>
    <xf numFmtId="0" fontId="10" fillId="2" borderId="1" xfId="53" applyFont="1" applyFill="1" applyBorder="1" applyAlignment="1">
      <alignment horizontal="left" vertical="center"/>
    </xf>
    <xf numFmtId="2" fontId="10" fillId="17" borderId="1" xfId="53" applyNumberFormat="1" applyFont="1" applyFill="1" applyBorder="1" applyAlignment="1">
      <alignment vertical="center"/>
    </xf>
    <xf numFmtId="10" fontId="10" fillId="17" borderId="1" xfId="53" applyNumberFormat="1" applyFont="1" applyFill="1" applyBorder="1" applyAlignment="1">
      <alignment vertical="center"/>
    </xf>
    <xf numFmtId="0" fontId="12" fillId="4" borderId="1" xfId="53" applyFont="1" applyFill="1" applyBorder="1" applyAlignment="1">
      <alignment vertical="center"/>
    </xf>
    <xf numFmtId="2" fontId="10" fillId="4" borderId="1" xfId="53" applyNumberFormat="1" applyFont="1" applyFill="1" applyBorder="1" applyAlignment="1">
      <alignment vertical="center"/>
    </xf>
    <xf numFmtId="0" fontId="12" fillId="4" borderId="1" xfId="53" applyFont="1" applyFill="1" applyBorder="1" applyAlignment="1">
      <alignment horizontal="left" vertical="center"/>
    </xf>
    <xf numFmtId="2" fontId="10" fillId="5" borderId="1" xfId="53" applyNumberFormat="1" applyFont="1" applyFill="1" applyBorder="1" applyAlignment="1">
      <alignment vertical="center"/>
    </xf>
    <xf numFmtId="0" fontId="10" fillId="2" borderId="2" xfId="53" applyFont="1" applyFill="1" applyBorder="1" applyAlignment="1">
      <alignment horizontal="right" vertical="center"/>
    </xf>
    <xf numFmtId="2" fontId="10" fillId="9" borderId="1" xfId="53" applyNumberFormat="1" applyFont="1" applyFill="1" applyBorder="1" applyAlignment="1">
      <alignment vertical="center" shrinkToFit="1"/>
    </xf>
    <xf numFmtId="2" fontId="10" fillId="4" borderId="1" xfId="53" applyNumberFormat="1" applyFont="1" applyFill="1" applyBorder="1" applyAlignment="1">
      <alignment vertical="center" shrinkToFit="1"/>
    </xf>
    <xf numFmtId="2" fontId="10" fillId="14" borderId="1" xfId="53" applyNumberFormat="1" applyFont="1" applyFill="1" applyBorder="1" applyAlignment="1">
      <alignment vertical="center" shrinkToFit="1"/>
    </xf>
    <xf numFmtId="10" fontId="10" fillId="4" borderId="1" xfId="53" applyNumberFormat="1" applyFont="1" applyFill="1" applyBorder="1" applyAlignment="1">
      <alignment vertical="center"/>
    </xf>
    <xf numFmtId="2" fontId="13" fillId="17" borderId="1" xfId="0" applyNumberFormat="1" applyFont="1" applyFill="1" applyBorder="1">
      <alignment vertical="center"/>
    </xf>
    <xf numFmtId="10" fontId="10" fillId="18" borderId="1" xfId="53" applyNumberFormat="1" applyFont="1" applyFill="1" applyBorder="1" applyAlignment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4" borderId="0" xfId="0" applyNumberFormat="1" applyFont="1" applyFill="1" applyAlignment="1">
      <alignment horizontal="center" vertical="center"/>
    </xf>
    <xf numFmtId="0" fontId="6" fillId="2" borderId="0" xfId="65" applyFont="1" applyFill="1">
      <alignment horizontal="left" vertical="center"/>
    </xf>
    <xf numFmtId="0" fontId="10" fillId="2" borderId="0" xfId="66" applyFont="1" applyFill="1" applyAlignment="1">
      <alignment horizontal="center" vertical="center"/>
    </xf>
    <xf numFmtId="0" fontId="10" fillId="4" borderId="0" xfId="66" applyFont="1" applyFill="1" applyAlignment="1">
      <alignment horizontal="center" vertical="center"/>
    </xf>
    <xf numFmtId="0" fontId="10" fillId="2" borderId="0" xfId="66" applyFont="1" applyFill="1">
      <alignment horizontal="center" vertical="center"/>
    </xf>
    <xf numFmtId="0" fontId="17" fillId="2" borderId="0" xfId="67" applyFont="1" applyFill="1">
      <alignment horizontal="center" vertical="center"/>
    </xf>
    <xf numFmtId="0" fontId="17" fillId="2" borderId="0" xfId="67" applyFont="1" applyFill="1" applyAlignment="1">
      <alignment horizontal="center" vertical="center"/>
    </xf>
    <xf numFmtId="0" fontId="17" fillId="4" borderId="0" xfId="67" applyFont="1" applyFill="1" applyAlignment="1">
      <alignment horizontal="center" vertical="center"/>
    </xf>
    <xf numFmtId="0" fontId="7" fillId="2" borderId="0" xfId="68" applyFont="1" applyFill="1">
      <alignment vertical="center"/>
    </xf>
    <xf numFmtId="0" fontId="10" fillId="2" borderId="0" xfId="69" applyFont="1" applyFill="1" applyAlignment="1">
      <alignment horizontal="right" vertical="center"/>
    </xf>
    <xf numFmtId="0" fontId="10" fillId="4" borderId="0" xfId="69" applyFont="1" applyFill="1" applyAlignment="1">
      <alignment horizontal="right" vertical="center"/>
    </xf>
    <xf numFmtId="0" fontId="11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70" applyFont="1" applyFill="1" applyBorder="1">
      <alignment horizontal="center" vertical="center"/>
    </xf>
    <xf numFmtId="0" fontId="10" fillId="2" borderId="8" xfId="7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 shrinkToFit="1"/>
    </xf>
    <xf numFmtId="2" fontId="10" fillId="4" borderId="1" xfId="75" applyNumberFormat="1" applyFont="1" applyFill="1" applyBorder="1" applyAlignment="1">
      <alignment horizontal="center" vertical="center" shrinkToFit="1"/>
    </xf>
    <xf numFmtId="2" fontId="10" fillId="4" borderId="1" xfId="75" applyNumberFormat="1" applyFont="1" applyFill="1" applyBorder="1" applyAlignment="1">
      <alignment vertical="center" shrinkToFit="1"/>
    </xf>
    <xf numFmtId="10" fontId="10" fillId="6" borderId="1" xfId="75" applyNumberFormat="1" applyFont="1" applyFill="1" applyBorder="1" applyAlignment="1">
      <alignment horizontal="center" vertical="center" shrinkToFit="1"/>
    </xf>
    <xf numFmtId="178" fontId="12" fillId="4" borderId="1" xfId="72" applyNumberFormat="1" applyFont="1" applyFill="1" applyBorder="1">
      <alignment vertical="center" shrinkToFit="1"/>
      <protection locked="0"/>
    </xf>
    <xf numFmtId="178" fontId="12" fillId="4" borderId="1" xfId="73" applyNumberFormat="1" applyFont="1" applyFill="1" applyBorder="1">
      <alignment vertical="center" shrinkToFit="1"/>
      <protection locked="0"/>
    </xf>
    <xf numFmtId="176" fontId="10" fillId="2" borderId="8" xfId="55" applyNumberFormat="1" applyFont="1" applyFill="1" applyBorder="1" applyAlignment="1">
      <alignment horizontal="center" vertical="center"/>
    </xf>
    <xf numFmtId="177" fontId="10" fillId="2" borderId="8" xfId="56" applyNumberFormat="1" applyFont="1" applyFill="1" applyBorder="1" applyAlignment="1">
      <alignment horizontal="center" vertical="center"/>
    </xf>
    <xf numFmtId="0" fontId="10" fillId="2" borderId="7" xfId="57" applyFont="1" applyFill="1" applyBorder="1" applyAlignment="1">
      <alignment horizontal="center" vertical="center"/>
    </xf>
    <xf numFmtId="0" fontId="10" fillId="2" borderId="1" xfId="58" applyFont="1" applyFill="1" applyBorder="1">
      <alignment horizontal="left" vertical="center"/>
    </xf>
    <xf numFmtId="179" fontId="10" fillId="6" borderId="1" xfId="74" applyNumberFormat="1" applyFont="1" applyFill="1" applyBorder="1" applyAlignment="1">
      <alignment horizontal="center" vertical="center" shrinkToFit="1"/>
    </xf>
    <xf numFmtId="0" fontId="10" fillId="2" borderId="1" xfId="59" applyFont="1" applyFill="1" applyBorder="1">
      <alignment horizontal="left" vertical="center"/>
    </xf>
    <xf numFmtId="0" fontId="10" fillId="2" borderId="5" xfId="60" applyFont="1" applyFill="1" applyBorder="1">
      <alignment vertical="center"/>
    </xf>
    <xf numFmtId="2" fontId="10" fillId="6" borderId="1" xfId="0" applyNumberFormat="1" applyFont="1" applyFill="1" applyBorder="1" applyAlignment="1">
      <alignment horizontal="center" vertical="center" shrinkToFit="1"/>
    </xf>
    <xf numFmtId="2" fontId="10" fillId="6" borderId="1" xfId="75" applyNumberFormat="1" applyFont="1" applyFill="1" applyBorder="1" applyAlignment="1">
      <alignment vertical="center" shrinkToFit="1"/>
    </xf>
    <xf numFmtId="178" fontId="10" fillId="6" borderId="1" xfId="61" applyNumberFormat="1" applyFont="1" applyFill="1" applyBorder="1">
      <alignment vertical="center" shrinkToFit="1"/>
    </xf>
    <xf numFmtId="0" fontId="10" fillId="2" borderId="4" xfId="62" applyFont="1" applyFill="1" applyBorder="1">
      <alignment horizontal="center" vertical="center"/>
    </xf>
    <xf numFmtId="0" fontId="17" fillId="2" borderId="4" xfId="63" applyFont="1" applyFill="1" applyBorder="1">
      <alignment horizontal="center" vertical="center"/>
    </xf>
    <xf numFmtId="0" fontId="10" fillId="2" borderId="4" xfId="64" applyFont="1" applyFill="1" applyBorder="1" applyAlignment="1">
      <alignment horizontal="right" vertical="center"/>
    </xf>
    <xf numFmtId="2" fontId="10" fillId="6" borderId="1" xfId="0" applyNumberFormat="1" applyFont="1" applyFill="1" applyBorder="1" applyAlignment="1">
      <alignment vertical="center" shrinkToFit="1"/>
    </xf>
    <xf numFmtId="0" fontId="6" fillId="2" borderId="0" xfId="50" applyFont="1" applyFill="1" applyAlignment="1">
      <alignment vertical="center"/>
    </xf>
    <xf numFmtId="0" fontId="18" fillId="2" borderId="0" xfId="50" applyFont="1" applyFill="1" applyAlignment="1">
      <alignment vertical="center"/>
    </xf>
    <xf numFmtId="0" fontId="18" fillId="2" borderId="0" xfId="50" applyFont="1" applyFill="1" applyAlignment="1">
      <alignment vertical="center" wrapText="1"/>
    </xf>
    <xf numFmtId="0" fontId="14" fillId="2" borderId="0" xfId="50" applyFont="1" applyFill="1" applyAlignment="1">
      <alignment horizontal="center" vertical="center"/>
    </xf>
    <xf numFmtId="0" fontId="14" fillId="2" borderId="0" xfId="50" applyFont="1" applyFill="1" applyAlignment="1">
      <alignment horizontal="center" vertical="center" wrapText="1"/>
    </xf>
    <xf numFmtId="0" fontId="19" fillId="2" borderId="2" xfId="50" applyFont="1" applyFill="1" applyBorder="1" applyAlignment="1">
      <alignment horizontal="right" vertical="center" wrapText="1"/>
    </xf>
    <xf numFmtId="0" fontId="10" fillId="2" borderId="5" xfId="50" applyFont="1" applyFill="1" applyBorder="1" applyAlignment="1">
      <alignment horizontal="center" vertical="center"/>
    </xf>
    <xf numFmtId="0" fontId="10" fillId="2" borderId="8" xfId="50" applyFont="1" applyFill="1" applyBorder="1" applyAlignment="1">
      <alignment horizontal="center" vertical="center"/>
    </xf>
    <xf numFmtId="0" fontId="6" fillId="2" borderId="6" xfId="50" applyFont="1" applyFill="1" applyBorder="1" applyAlignment="1">
      <alignment horizontal="center" vertical="center" wrapText="1"/>
    </xf>
    <xf numFmtId="0" fontId="10" fillId="2" borderId="6" xfId="50" applyFont="1" applyFill="1" applyBorder="1" applyAlignment="1">
      <alignment horizontal="center" vertical="center" wrapText="1"/>
    </xf>
    <xf numFmtId="0" fontId="10" fillId="2" borderId="5" xfId="50" applyFont="1" applyFill="1" applyBorder="1" applyAlignment="1">
      <alignment horizontal="center" vertical="center" wrapText="1"/>
    </xf>
    <xf numFmtId="0" fontId="10" fillId="2" borderId="7" xfId="50" applyFont="1" applyFill="1" applyBorder="1" applyAlignment="1">
      <alignment horizontal="center" vertical="center" wrapText="1"/>
    </xf>
    <xf numFmtId="0" fontId="10" fillId="2" borderId="8" xfId="50" applyFont="1" applyFill="1" applyBorder="1" applyAlignment="1">
      <alignment horizontal="center" vertical="center" wrapText="1"/>
    </xf>
    <xf numFmtId="0" fontId="10" fillId="2" borderId="1" xfId="50" applyFont="1" applyFill="1" applyBorder="1" applyAlignment="1">
      <alignment horizontal="center" vertical="center"/>
    </xf>
    <xf numFmtId="0" fontId="10" fillId="2" borderId="3" xfId="50" applyFont="1" applyFill="1" applyBorder="1" applyAlignment="1">
      <alignment horizontal="center" vertical="center" wrapText="1"/>
    </xf>
    <xf numFmtId="0" fontId="10" fillId="2" borderId="1" xfId="50" applyFont="1" applyFill="1" applyBorder="1" applyAlignment="1">
      <alignment horizontal="center" vertical="center" wrapText="1"/>
    </xf>
    <xf numFmtId="0" fontId="10" fillId="2" borderId="1" xfId="51" applyFont="1" applyFill="1" applyBorder="1" applyAlignment="1">
      <alignment horizontal="center" vertical="center" wrapText="1"/>
    </xf>
    <xf numFmtId="0" fontId="20" fillId="2" borderId="1" xfId="50" applyFont="1" applyFill="1" applyBorder="1" applyAlignment="1">
      <alignment horizontal="left" vertical="center"/>
    </xf>
    <xf numFmtId="0" fontId="21" fillId="2" borderId="1" xfId="50" applyFont="1" applyFill="1" applyBorder="1" applyAlignment="1">
      <alignment vertical="center"/>
    </xf>
    <xf numFmtId="2" fontId="20" fillId="6" borderId="1" xfId="50" applyNumberFormat="1" applyFont="1" applyFill="1" applyBorder="1" applyAlignment="1">
      <alignment vertical="center" shrinkToFit="1"/>
    </xf>
    <xf numFmtId="10" fontId="15" fillId="6" borderId="1" xfId="50" applyNumberFormat="1" applyFont="1" applyFill="1" applyBorder="1" applyAlignment="1">
      <alignment vertical="center" shrinkToFit="1"/>
    </xf>
    <xf numFmtId="0" fontId="12" fillId="2" borderId="1" xfId="50" applyFont="1" applyFill="1" applyBorder="1" applyAlignment="1">
      <alignment horizontal="left" vertical="center"/>
    </xf>
    <xf numFmtId="0" fontId="22" fillId="2" borderId="1" xfId="50" applyFont="1" applyFill="1" applyBorder="1" applyAlignment="1">
      <alignment vertical="center"/>
    </xf>
    <xf numFmtId="2" fontId="12" fillId="4" borderId="1" xfId="50" applyNumberFormat="1" applyFont="1" applyFill="1" applyBorder="1" applyAlignment="1">
      <alignment vertical="center" shrinkToFit="1"/>
    </xf>
    <xf numFmtId="10" fontId="12" fillId="6" borderId="1" xfId="50" applyNumberFormat="1" applyFont="1" applyFill="1" applyBorder="1" applyAlignment="1">
      <alignment vertical="center" shrinkToFit="1"/>
    </xf>
    <xf numFmtId="2" fontId="12" fillId="4" borderId="0" xfId="50" applyNumberFormat="1" applyFont="1" applyFill="1" applyAlignment="1">
      <alignment vertical="center" shrinkToFit="1"/>
    </xf>
    <xf numFmtId="0" fontId="23" fillId="2" borderId="1" xfId="50" applyFont="1" applyFill="1" applyBorder="1" applyAlignment="1">
      <alignment horizontal="left" vertical="center"/>
    </xf>
    <xf numFmtId="0" fontId="24" fillId="2" borderId="1" xfId="50" applyFont="1" applyFill="1" applyBorder="1" applyAlignment="1">
      <alignment vertical="center"/>
    </xf>
    <xf numFmtId="2" fontId="25" fillId="6" borderId="1" xfId="50" applyNumberFormat="1" applyFont="1" applyFill="1" applyBorder="1" applyAlignment="1">
      <alignment vertical="center" shrinkToFit="1"/>
    </xf>
    <xf numFmtId="10" fontId="26" fillId="6" borderId="1" xfId="50" applyNumberFormat="1" applyFont="1" applyFill="1" applyBorder="1" applyAlignment="1">
      <alignment vertical="center" shrinkToFit="1"/>
    </xf>
    <xf numFmtId="0" fontId="27" fillId="2" borderId="1" xfId="50" applyFont="1" applyFill="1" applyBorder="1" applyAlignment="1">
      <alignment horizontal="left" vertical="center"/>
    </xf>
    <xf numFmtId="0" fontId="28" fillId="2" borderId="1" xfId="50" applyFont="1" applyFill="1" applyBorder="1" applyAlignment="1">
      <alignment vertical="center"/>
    </xf>
    <xf numFmtId="2" fontId="29" fillId="4" borderId="1" xfId="50" applyNumberFormat="1" applyFont="1" applyFill="1" applyBorder="1" applyAlignment="1">
      <alignment vertical="center" shrinkToFit="1"/>
    </xf>
    <xf numFmtId="10" fontId="29" fillId="6" borderId="1" xfId="50" applyNumberFormat="1" applyFont="1" applyFill="1" applyBorder="1" applyAlignment="1">
      <alignment vertical="center" shrinkToFit="1"/>
    </xf>
    <xf numFmtId="2" fontId="29" fillId="9" borderId="1" xfId="50" applyNumberFormat="1" applyFont="1" applyFill="1" applyBorder="1" applyAlignment="1">
      <alignment vertical="center" shrinkToFit="1"/>
    </xf>
    <xf numFmtId="179" fontId="29" fillId="6" borderId="1" xfId="50" applyNumberFormat="1" applyFont="1" applyFill="1" applyBorder="1" applyAlignment="1">
      <alignment vertical="center" shrinkToFit="1"/>
    </xf>
    <xf numFmtId="0" fontId="27" fillId="2" borderId="1" xfId="50" applyFont="1" applyFill="1" applyBorder="1" applyAlignment="1">
      <alignment vertical="center"/>
    </xf>
    <xf numFmtId="0" fontId="24" fillId="2" borderId="5" xfId="50" applyFont="1" applyFill="1" applyBorder="1" applyAlignment="1">
      <alignment vertical="center"/>
    </xf>
    <xf numFmtId="0" fontId="24" fillId="2" borderId="8" xfId="50" applyFont="1" applyFill="1" applyBorder="1" applyAlignment="1">
      <alignment vertical="center"/>
    </xf>
    <xf numFmtId="2" fontId="26" fillId="6" borderId="1" xfId="50" applyNumberFormat="1" applyFont="1" applyFill="1" applyBorder="1" applyAlignment="1">
      <alignment vertical="center" shrinkToFit="1"/>
    </xf>
    <xf numFmtId="0" fontId="30" fillId="0" borderId="0" xfId="0" applyFont="1" applyFill="1" applyAlignment="1" applyProtection="1">
      <alignment vertical="center"/>
      <protection locked="0"/>
    </xf>
    <xf numFmtId="0" fontId="31" fillId="0" borderId="0" xfId="0" applyFont="1" applyFill="1" applyAlignment="1" applyProtection="1">
      <alignment vertical="center"/>
      <protection locked="0"/>
    </xf>
    <xf numFmtId="0" fontId="32" fillId="0" borderId="0" xfId="0" applyFont="1" applyFill="1" applyAlignment="1" applyProtection="1">
      <alignment vertical="center"/>
      <protection locked="0"/>
    </xf>
    <xf numFmtId="0" fontId="33" fillId="0" borderId="0" xfId="0" applyFont="1" applyFill="1" applyAlignment="1" applyProtection="1">
      <alignment horizontal="center" vertical="center"/>
      <protection locked="0"/>
    </xf>
    <xf numFmtId="0" fontId="34" fillId="0" borderId="0" xfId="0" applyFont="1" applyFill="1" applyAlignment="1" applyProtection="1">
      <alignment horizontal="center" vertical="center"/>
      <protection locked="0"/>
    </xf>
  </cellXfs>
  <cellStyles count="10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公共预算收入表___builtInStyle100" xfId="49"/>
    <cellStyle name="一般公共预算收入表_常规 4" xfId="50"/>
    <cellStyle name="一般公共预算收入表_常规 5" xfId="51"/>
    <cellStyle name="一般公共预算收支平衡表___builtInStyle100" xfId="52"/>
    <cellStyle name="一般公共预算收支平衡表_常规 4" xfId="53"/>
    <cellStyle name="一般公共预算收支平衡表_常规 5" xfId="54"/>
    <cellStyle name="一般公共预算支出表___builtInStyle100" xfId="55"/>
    <cellStyle name="一般公共预算支出表___builtInStyle101" xfId="56"/>
    <cellStyle name="一般公共预算支出表___builtInStyle102" xfId="57"/>
    <cellStyle name="一般公共预算支出表___builtInStyle103" xfId="58"/>
    <cellStyle name="一般公共预算支出表___builtInStyle104" xfId="59"/>
    <cellStyle name="一般公共预算支出表___builtInStyle106" xfId="60"/>
    <cellStyle name="一般公共预算支出表___builtInStyle107" xfId="61"/>
    <cellStyle name="一般公共预算支出表___builtInStyle109" xfId="62"/>
    <cellStyle name="一般公共预算支出表___builtInStyle110" xfId="63"/>
    <cellStyle name="一般公共预算支出表___builtInStyle111" xfId="64"/>
    <cellStyle name="一般公共预算支出表___builtInStyle80" xfId="65"/>
    <cellStyle name="一般公共预算支出表___builtInStyle81" xfId="66"/>
    <cellStyle name="一般公共预算支出表___builtInStyle82" xfId="67"/>
    <cellStyle name="一般公共预算支出表___builtInStyle83" xfId="68"/>
    <cellStyle name="一般公共预算支出表___builtInStyle84" xfId="69"/>
    <cellStyle name="一般公共预算支出表___builtInStyle95" xfId="70"/>
    <cellStyle name="一般公共预算支出表___builtInStyle96" xfId="71"/>
    <cellStyle name="一般公共预算支出表___builtInStyle97" xfId="72"/>
    <cellStyle name="一般公共预算支出表___builtInStyle98" xfId="73"/>
    <cellStyle name="一般公共预算支出表___builtInStyle99" xfId="74"/>
    <cellStyle name="一般公共预算支出表_常规 4" xfId="75"/>
    <cellStyle name="常规_（11月12日）2011年全省财政收入预算（2000亿元）" xfId="76"/>
    <cellStyle name="常规_06营口市" xfId="77"/>
    <cellStyle name="政府性基金预算收支表_常规 5" xfId="78"/>
    <cellStyle name="政府性基金预算收支表_常规 4" xfId="79"/>
    <cellStyle name="政府性基金预算收支表___builtInStyle80" xfId="80"/>
    <cellStyle name="政府性基金预算收支表___builtInStyle81" xfId="81"/>
    <cellStyle name="政府性基金预算收支表___builtInStyle82" xfId="82"/>
    <cellStyle name="政府性基金预算收支表___builtInStyle83" xfId="83"/>
    <cellStyle name="政府性基金预算收支表___builtInStyle87" xfId="84"/>
    <cellStyle name="政府性基金预算收支表___builtInStyle88" xfId="85"/>
    <cellStyle name="政府性基金预算收支表___builtInStyle92" xfId="86"/>
    <cellStyle name="政府性基金预算收支表___builtInStyle93" xfId="87"/>
    <cellStyle name="政府性基金预算收支表___builtInStyle94" xfId="88"/>
    <cellStyle name="政府性基金预算收支表___builtInStyle98" xfId="89"/>
    <cellStyle name="政府性基金预算收支表___builtInStyle101" xfId="90"/>
    <cellStyle name="政府性基金预算收支表___builtInStyle102" xfId="91"/>
    <cellStyle name="政府性基金预算收支表___builtInStyle104" xfId="92"/>
    <cellStyle name="政府性基金预算收支表___builtInStyle105" xfId="93"/>
    <cellStyle name="政府性基金预算收支表___builtInStyle106" xfId="94"/>
    <cellStyle name="政府性基金预算收支表___builtInStyle111" xfId="95"/>
    <cellStyle name="政府性基金预算收支表___builtInStyle112" xfId="96"/>
    <cellStyle name="政府性基金预算收支表___builtInStyle113" xfId="97"/>
    <cellStyle name="政府性基金预算收支表___builtInStyle115" xfId="98"/>
    <cellStyle name="政府性基金预算收支表___builtInStyle116" xfId="99"/>
    <cellStyle name="政府性基金预算收支表___builtInStyle100" xfId="100"/>
    <cellStyle name="政府性基金预算收支表___builtInStyle117" xfId="101"/>
    <cellStyle name="政府性基金预算收支表___builtInStyle119" xfId="102"/>
    <cellStyle name="国有资本经营预算收支表_常规 4" xfId="10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3" sqref="A3"/>
    </sheetView>
  </sheetViews>
  <sheetFormatPr defaultColWidth="9" defaultRowHeight="14.25" outlineLevelRow="5" outlineLevelCol="1"/>
  <cols>
    <col min="1" max="1" width="148.375" style="190" customWidth="1"/>
    <col min="2" max="2" width="9" style="190" hidden="1" customWidth="1"/>
    <col min="3" max="16384" width="9" style="190"/>
  </cols>
  <sheetData>
    <row r="1" s="190" customFormat="1" ht="36.75" customHeight="1" spans="1:2">
      <c r="A1" s="191" t="s">
        <v>0</v>
      </c>
      <c r="B1" s="190" t="s">
        <v>1</v>
      </c>
    </row>
    <row r="2" s="190" customFormat="1" ht="52.5" customHeight="1" spans="1:2">
      <c r="A2" s="192"/>
      <c r="B2" s="190" t="s">
        <v>2</v>
      </c>
    </row>
    <row r="3" s="190" customFormat="1" ht="178.5" customHeight="1" spans="1:2">
      <c r="A3" s="193" t="s">
        <v>3</v>
      </c>
      <c r="B3" s="190" t="s">
        <v>4</v>
      </c>
    </row>
    <row r="4" s="190" customFormat="1" ht="51.75" customHeight="1" spans="1:2">
      <c r="A4" s="193" t="s">
        <v>0</v>
      </c>
      <c r="B4" s="190" t="s">
        <v>5</v>
      </c>
    </row>
    <row r="5" s="190" customFormat="1" ht="33" customHeight="1" spans="1:2">
      <c r="A5" s="194"/>
      <c r="B5" s="190" t="s">
        <v>6</v>
      </c>
    </row>
    <row r="6" s="190" customFormat="1" ht="42" customHeight="1" spans="1:2">
      <c r="A6" s="194"/>
      <c r="B6" s="190" t="s">
        <v>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view="pageBreakPreview" zoomScale="70" zoomScaleNormal="90" topLeftCell="A13" workbookViewId="0">
      <selection activeCell="D43" sqref="D43"/>
    </sheetView>
  </sheetViews>
  <sheetFormatPr defaultColWidth="8.75" defaultRowHeight="13.5" customHeight="1" outlineLevelCol="6"/>
  <cols>
    <col min="1" max="1" width="11.75" customWidth="1"/>
    <col min="2" max="2" width="39" customWidth="1"/>
    <col min="3" max="5" width="35" customWidth="1"/>
    <col min="6" max="7" width="23.25" customWidth="1"/>
  </cols>
  <sheetData>
    <row r="1" ht="18" customHeight="1" spans="1:7">
      <c r="A1" s="150" t="s">
        <v>8</v>
      </c>
      <c r="B1" s="151"/>
      <c r="C1" s="152"/>
      <c r="D1" s="152"/>
      <c r="E1" s="152"/>
      <c r="F1" s="152"/>
      <c r="G1" s="152"/>
    </row>
    <row r="2" ht="24" customHeight="1" spans="1:7">
      <c r="A2" s="153" t="s">
        <v>9</v>
      </c>
      <c r="B2" s="153"/>
      <c r="C2" s="154"/>
      <c r="D2" s="154"/>
      <c r="E2" s="154"/>
      <c r="F2" s="154"/>
      <c r="G2" s="154"/>
    </row>
    <row r="3" ht="20.25" customHeight="1" spans="1:7">
      <c r="A3" s="151"/>
      <c r="B3" s="151"/>
      <c r="C3" s="152"/>
      <c r="D3" s="152"/>
      <c r="E3" s="152"/>
      <c r="F3" s="155" t="s">
        <v>10</v>
      </c>
      <c r="G3" s="155"/>
    </row>
    <row r="4" ht="33" customHeight="1" spans="1:7">
      <c r="A4" s="156" t="s">
        <v>11</v>
      </c>
      <c r="B4" s="157"/>
      <c r="C4" s="158" t="s">
        <v>12</v>
      </c>
      <c r="D4" s="159" t="s">
        <v>13</v>
      </c>
      <c r="E4" s="160" t="s">
        <v>14</v>
      </c>
      <c r="F4" s="161"/>
      <c r="G4" s="162"/>
    </row>
    <row r="5" ht="63" customHeight="1" spans="1:7">
      <c r="A5" s="163" t="s">
        <v>15</v>
      </c>
      <c r="B5" s="163" t="s">
        <v>16</v>
      </c>
      <c r="C5" s="164"/>
      <c r="D5" s="164"/>
      <c r="E5" s="165" t="s">
        <v>17</v>
      </c>
      <c r="F5" s="166" t="s">
        <v>18</v>
      </c>
      <c r="G5" s="166" t="s">
        <v>19</v>
      </c>
    </row>
    <row r="6" ht="24" customHeight="1" spans="1:7">
      <c r="A6" s="167" t="s">
        <v>20</v>
      </c>
      <c r="B6" s="168" t="s">
        <v>21</v>
      </c>
      <c r="C6" s="169">
        <f>SUM(C7:C23)</f>
        <v>178000</v>
      </c>
      <c r="D6" s="169">
        <f>SUM(D7:D23)</f>
        <v>168309</v>
      </c>
      <c r="E6" s="169">
        <f>SUM(E7:E23)</f>
        <v>177900</v>
      </c>
      <c r="F6" s="170">
        <f t="shared" ref="F6:F32" si="0">IFERROR($E6/C6,)</f>
        <v>0.999438202247191</v>
      </c>
      <c r="G6" s="170">
        <f t="shared" ref="G6:G32" si="1">IFERROR($E6/D6,)</f>
        <v>1.05698447498351</v>
      </c>
    </row>
    <row r="7" ht="24" customHeight="1" spans="1:7">
      <c r="A7" s="171" t="s">
        <v>22</v>
      </c>
      <c r="B7" s="172" t="s">
        <v>23</v>
      </c>
      <c r="C7" s="173">
        <v>96300</v>
      </c>
      <c r="D7" s="173">
        <v>79033</v>
      </c>
      <c r="E7" s="173">
        <v>95000</v>
      </c>
      <c r="F7" s="174">
        <f t="shared" si="0"/>
        <v>0.9865005192108</v>
      </c>
      <c r="G7" s="174">
        <f t="shared" si="1"/>
        <v>1.20202953196766</v>
      </c>
    </row>
    <row r="8" ht="24" customHeight="1" spans="1:7">
      <c r="A8" s="171" t="s">
        <v>24</v>
      </c>
      <c r="B8" s="172" t="s">
        <v>25</v>
      </c>
      <c r="C8" s="175">
        <v>18660</v>
      </c>
      <c r="D8" s="173">
        <v>14738</v>
      </c>
      <c r="E8" s="173">
        <v>18500</v>
      </c>
      <c r="F8" s="174">
        <f t="shared" si="0"/>
        <v>0.991425509110397</v>
      </c>
      <c r="G8" s="174">
        <f t="shared" si="1"/>
        <v>1.25525851540236</v>
      </c>
    </row>
    <row r="9" ht="24" customHeight="1" spans="1:7">
      <c r="A9" s="171" t="s">
        <v>26</v>
      </c>
      <c r="B9" s="172" t="s">
        <v>27</v>
      </c>
      <c r="C9" s="173">
        <v>4299</v>
      </c>
      <c r="D9" s="173">
        <v>3544</v>
      </c>
      <c r="E9" s="173">
        <v>4150</v>
      </c>
      <c r="F9" s="174">
        <f t="shared" si="0"/>
        <v>0.965340776924866</v>
      </c>
      <c r="G9" s="174">
        <f t="shared" si="1"/>
        <v>1.17099322799097</v>
      </c>
    </row>
    <row r="10" ht="24" customHeight="1" spans="1:7">
      <c r="A10" s="171" t="s">
        <v>28</v>
      </c>
      <c r="B10" s="172" t="s">
        <v>29</v>
      </c>
      <c r="C10" s="173"/>
      <c r="D10" s="173">
        <v>7</v>
      </c>
      <c r="E10" s="173"/>
      <c r="F10" s="174">
        <f t="shared" si="0"/>
        <v>0</v>
      </c>
      <c r="G10" s="174">
        <f t="shared" si="1"/>
        <v>0</v>
      </c>
    </row>
    <row r="11" ht="24" customHeight="1" spans="1:7">
      <c r="A11" s="171" t="s">
        <v>30</v>
      </c>
      <c r="B11" s="172" t="s">
        <v>31</v>
      </c>
      <c r="C11" s="173">
        <v>35820</v>
      </c>
      <c r="D11" s="173">
        <v>36162</v>
      </c>
      <c r="E11" s="173">
        <v>36000</v>
      </c>
      <c r="F11" s="174">
        <f t="shared" si="0"/>
        <v>1.00502512562814</v>
      </c>
      <c r="G11" s="174">
        <f t="shared" si="1"/>
        <v>0.995520159283225</v>
      </c>
    </row>
    <row r="12" ht="24" customHeight="1" spans="1:7">
      <c r="A12" s="171" t="s">
        <v>32</v>
      </c>
      <c r="B12" s="172" t="s">
        <v>33</v>
      </c>
      <c r="C12" s="173">
        <v>6516</v>
      </c>
      <c r="D12" s="173">
        <v>7006</v>
      </c>
      <c r="E12" s="173">
        <v>6800</v>
      </c>
      <c r="F12" s="174">
        <f t="shared" si="0"/>
        <v>1.04358502148557</v>
      </c>
      <c r="G12" s="174">
        <f t="shared" si="1"/>
        <v>0.97059663145875</v>
      </c>
    </row>
    <row r="13" ht="24" customHeight="1" spans="1:7">
      <c r="A13" s="171" t="s">
        <v>34</v>
      </c>
      <c r="B13" s="172" t="s">
        <v>35</v>
      </c>
      <c r="C13" s="173">
        <v>1390</v>
      </c>
      <c r="D13" s="173">
        <v>1118</v>
      </c>
      <c r="E13" s="173">
        <v>1600</v>
      </c>
      <c r="F13" s="174">
        <f t="shared" si="0"/>
        <v>1.15107913669065</v>
      </c>
      <c r="G13" s="174">
        <f t="shared" si="1"/>
        <v>1.43112701252236</v>
      </c>
    </row>
    <row r="14" ht="24" customHeight="1" spans="1:7">
      <c r="A14" s="171" t="s">
        <v>36</v>
      </c>
      <c r="B14" s="172" t="s">
        <v>37</v>
      </c>
      <c r="C14" s="173">
        <v>4750</v>
      </c>
      <c r="D14" s="173">
        <v>18404</v>
      </c>
      <c r="E14" s="173">
        <v>5000</v>
      </c>
      <c r="F14" s="174">
        <f t="shared" si="0"/>
        <v>1.05263157894737</v>
      </c>
      <c r="G14" s="174">
        <f t="shared" si="1"/>
        <v>0.271680069550098</v>
      </c>
    </row>
    <row r="15" ht="24" customHeight="1" spans="1:7">
      <c r="A15" s="171" t="s">
        <v>38</v>
      </c>
      <c r="B15" s="172" t="s">
        <v>39</v>
      </c>
      <c r="C15" s="173">
        <v>1560</v>
      </c>
      <c r="D15" s="173">
        <v>671</v>
      </c>
      <c r="E15" s="173">
        <v>1650</v>
      </c>
      <c r="F15" s="174">
        <f t="shared" si="0"/>
        <v>1.05769230769231</v>
      </c>
      <c r="G15" s="174">
        <f t="shared" si="1"/>
        <v>2.45901639344262</v>
      </c>
    </row>
    <row r="16" ht="24" customHeight="1" spans="1:7">
      <c r="A16" s="171" t="s">
        <v>40</v>
      </c>
      <c r="B16" s="172" t="s">
        <v>41</v>
      </c>
      <c r="C16" s="173">
        <v>2850</v>
      </c>
      <c r="D16" s="173">
        <v>3313</v>
      </c>
      <c r="E16" s="173">
        <v>3000</v>
      </c>
      <c r="F16" s="174">
        <f t="shared" si="0"/>
        <v>1.05263157894737</v>
      </c>
      <c r="G16" s="174">
        <f t="shared" si="1"/>
        <v>0.905523694536674</v>
      </c>
    </row>
    <row r="17" ht="24" customHeight="1" spans="1:7">
      <c r="A17" s="171" t="s">
        <v>42</v>
      </c>
      <c r="B17" s="172" t="s">
        <v>43</v>
      </c>
      <c r="C17" s="173"/>
      <c r="D17" s="173"/>
      <c r="E17" s="173"/>
      <c r="F17" s="174">
        <f t="shared" si="0"/>
        <v>0</v>
      </c>
      <c r="G17" s="174">
        <f t="shared" si="1"/>
        <v>0</v>
      </c>
    </row>
    <row r="18" ht="24" customHeight="1" spans="1:7">
      <c r="A18" s="171" t="s">
        <v>44</v>
      </c>
      <c r="B18" s="172" t="s">
        <v>45</v>
      </c>
      <c r="C18" s="173">
        <v>5655</v>
      </c>
      <c r="D18" s="173">
        <v>4274</v>
      </c>
      <c r="E18" s="173">
        <v>6000</v>
      </c>
      <c r="F18" s="174">
        <f t="shared" si="0"/>
        <v>1.06100795755968</v>
      </c>
      <c r="G18" s="174">
        <f t="shared" si="1"/>
        <v>1.40383715489003</v>
      </c>
    </row>
    <row r="19" ht="24" customHeight="1" spans="1:7">
      <c r="A19" s="171" t="s">
        <v>46</v>
      </c>
      <c r="B19" s="172" t="s">
        <v>47</v>
      </c>
      <c r="C19" s="173"/>
      <c r="D19" s="173"/>
      <c r="E19" s="173"/>
      <c r="F19" s="174">
        <f t="shared" si="0"/>
        <v>0</v>
      </c>
      <c r="G19" s="174">
        <f t="shared" si="1"/>
        <v>0</v>
      </c>
    </row>
    <row r="20" ht="24" customHeight="1" spans="1:7">
      <c r="A20" s="171" t="s">
        <v>48</v>
      </c>
      <c r="B20" s="172" t="s">
        <v>49</v>
      </c>
      <c r="C20" s="173">
        <v>60</v>
      </c>
      <c r="D20" s="173">
        <v>38</v>
      </c>
      <c r="E20" s="173">
        <v>60</v>
      </c>
      <c r="F20" s="174">
        <f t="shared" si="0"/>
        <v>1</v>
      </c>
      <c r="G20" s="174">
        <f t="shared" si="1"/>
        <v>1.57894736842105</v>
      </c>
    </row>
    <row r="21" ht="24" customHeight="1" spans="1:7">
      <c r="A21" s="171" t="s">
        <v>50</v>
      </c>
      <c r="B21" s="172" t="s">
        <v>51</v>
      </c>
      <c r="C21" s="173">
        <v>140</v>
      </c>
      <c r="D21" s="173">
        <v>1</v>
      </c>
      <c r="E21" s="173">
        <v>140</v>
      </c>
      <c r="F21" s="174">
        <f t="shared" si="0"/>
        <v>1</v>
      </c>
      <c r="G21" s="174">
        <f t="shared" si="1"/>
        <v>140</v>
      </c>
    </row>
    <row r="22" ht="24" customHeight="1" spans="1:7">
      <c r="A22" s="171"/>
      <c r="B22" s="172"/>
      <c r="C22" s="173"/>
      <c r="D22" s="173"/>
      <c r="E22" s="173"/>
      <c r="F22" s="174">
        <f t="shared" si="0"/>
        <v>0</v>
      </c>
      <c r="G22" s="174">
        <f t="shared" si="1"/>
        <v>0</v>
      </c>
    </row>
    <row r="23" ht="24" customHeight="1" spans="1:7">
      <c r="A23" s="171"/>
      <c r="B23" s="172"/>
      <c r="C23" s="173"/>
      <c r="D23" s="173"/>
      <c r="E23" s="173"/>
      <c r="F23" s="174">
        <f t="shared" si="0"/>
        <v>0</v>
      </c>
      <c r="G23" s="174">
        <f t="shared" si="1"/>
        <v>0</v>
      </c>
    </row>
    <row r="24" ht="24" customHeight="1" spans="1:7">
      <c r="A24" s="176" t="s">
        <v>52</v>
      </c>
      <c r="B24" s="177" t="s">
        <v>53</v>
      </c>
      <c r="C24" s="178">
        <f>SUM(C25:C34)</f>
        <v>35000</v>
      </c>
      <c r="D24" s="178">
        <f>SUM(D25:D34)</f>
        <v>28982</v>
      </c>
      <c r="E24" s="178">
        <f>SUM(E25:E34)</f>
        <v>27900</v>
      </c>
      <c r="F24" s="179">
        <f t="shared" si="0"/>
        <v>0.797142857142857</v>
      </c>
      <c r="G24" s="179">
        <f t="shared" si="1"/>
        <v>0.9626664826444</v>
      </c>
    </row>
    <row r="25" ht="24" customHeight="1" spans="1:7">
      <c r="A25" s="180" t="s">
        <v>54</v>
      </c>
      <c r="B25" s="181" t="s">
        <v>55</v>
      </c>
      <c r="C25" s="182">
        <v>24600</v>
      </c>
      <c r="D25" s="182">
        <v>25224</v>
      </c>
      <c r="E25" s="182">
        <v>19000</v>
      </c>
      <c r="F25" s="183">
        <f t="shared" si="0"/>
        <v>0.772357723577236</v>
      </c>
      <c r="G25" s="183">
        <f t="shared" si="1"/>
        <v>0.75325087218522</v>
      </c>
    </row>
    <row r="26" ht="24" customHeight="1" spans="1:7">
      <c r="A26" s="180" t="s">
        <v>56</v>
      </c>
      <c r="B26" s="181" t="s">
        <v>57</v>
      </c>
      <c r="C26" s="182">
        <v>5000</v>
      </c>
      <c r="D26" s="182">
        <v>2874</v>
      </c>
      <c r="E26" s="182">
        <v>4500</v>
      </c>
      <c r="F26" s="183">
        <f t="shared" si="0"/>
        <v>0.9</v>
      </c>
      <c r="G26" s="183">
        <f t="shared" si="1"/>
        <v>1.56576200417537</v>
      </c>
    </row>
    <row r="27" ht="24" customHeight="1" spans="1:7">
      <c r="A27" s="180" t="s">
        <v>58</v>
      </c>
      <c r="B27" s="181" t="s">
        <v>59</v>
      </c>
      <c r="C27" s="182">
        <v>1400</v>
      </c>
      <c r="D27" s="182">
        <v>429</v>
      </c>
      <c r="E27" s="182">
        <v>1500</v>
      </c>
      <c r="F27" s="183">
        <f t="shared" si="0"/>
        <v>1.07142857142857</v>
      </c>
      <c r="G27" s="183">
        <f t="shared" si="1"/>
        <v>3.4965034965035</v>
      </c>
    </row>
    <row r="28" ht="24" customHeight="1" spans="1:7">
      <c r="A28" s="180" t="s">
        <v>60</v>
      </c>
      <c r="B28" s="181" t="s">
        <v>61</v>
      </c>
      <c r="C28" s="182"/>
      <c r="D28" s="182"/>
      <c r="E28" s="182"/>
      <c r="F28" s="183">
        <f t="shared" si="0"/>
        <v>0</v>
      </c>
      <c r="G28" s="183">
        <f t="shared" si="1"/>
        <v>0</v>
      </c>
    </row>
    <row r="29" ht="24" customHeight="1" spans="1:7">
      <c r="A29" s="180" t="s">
        <v>62</v>
      </c>
      <c r="B29" s="181" t="s">
        <v>63</v>
      </c>
      <c r="C29" s="182">
        <v>4000</v>
      </c>
      <c r="D29" s="182">
        <v>455</v>
      </c>
      <c r="E29" s="182">
        <v>2900</v>
      </c>
      <c r="F29" s="183">
        <f t="shared" si="0"/>
        <v>0.725</v>
      </c>
      <c r="G29" s="183">
        <f t="shared" si="1"/>
        <v>6.37362637362637</v>
      </c>
    </row>
    <row r="30" ht="24" customHeight="1" spans="1:7">
      <c r="A30" s="180" t="s">
        <v>64</v>
      </c>
      <c r="B30" s="181" t="s">
        <v>65</v>
      </c>
      <c r="C30" s="182"/>
      <c r="D30" s="182"/>
      <c r="E30" s="182"/>
      <c r="F30" s="183">
        <f t="shared" si="0"/>
        <v>0</v>
      </c>
      <c r="G30" s="183">
        <f t="shared" si="1"/>
        <v>0</v>
      </c>
    </row>
    <row r="31" ht="24" customHeight="1" spans="1:7">
      <c r="A31" s="180" t="s">
        <v>66</v>
      </c>
      <c r="B31" s="181" t="s">
        <v>67</v>
      </c>
      <c r="C31" s="182"/>
      <c r="D31" s="182"/>
      <c r="E31" s="184"/>
      <c r="F31" s="183">
        <f t="shared" si="0"/>
        <v>0</v>
      </c>
      <c r="G31" s="183">
        <f t="shared" si="1"/>
        <v>0</v>
      </c>
    </row>
    <row r="32" ht="24" customHeight="1" spans="1:7">
      <c r="A32" s="180" t="s">
        <v>68</v>
      </c>
      <c r="B32" s="181" t="s">
        <v>69</v>
      </c>
      <c r="C32" s="182"/>
      <c r="D32" s="182"/>
      <c r="E32" s="182"/>
      <c r="F32" s="183">
        <f t="shared" si="0"/>
        <v>0</v>
      </c>
      <c r="G32" s="183">
        <f t="shared" si="1"/>
        <v>0</v>
      </c>
    </row>
    <row r="33" ht="24" customHeight="1" spans="1:7">
      <c r="A33" s="180"/>
      <c r="B33" s="181"/>
      <c r="C33" s="182"/>
      <c r="D33" s="182"/>
      <c r="E33" s="182"/>
      <c r="F33" s="185"/>
      <c r="G33" s="185"/>
    </row>
    <row r="34" ht="24" customHeight="1" spans="1:7">
      <c r="A34" s="180"/>
      <c r="B34" s="186"/>
      <c r="C34" s="182"/>
      <c r="D34" s="182"/>
      <c r="E34" s="182"/>
      <c r="F34" s="185"/>
      <c r="G34" s="185"/>
    </row>
    <row r="35" ht="24" customHeight="1" spans="1:7">
      <c r="A35" s="187" t="s">
        <v>70</v>
      </c>
      <c r="B35" s="188"/>
      <c r="C35" s="189">
        <f>C6+C24</f>
        <v>213000</v>
      </c>
      <c r="D35" s="189">
        <f>D6+D24</f>
        <v>197291</v>
      </c>
      <c r="E35" s="189">
        <f>E6+E24</f>
        <v>205800</v>
      </c>
      <c r="F35" s="179">
        <f>IFERROR($E35/C35,)</f>
        <v>0.966197183098592</v>
      </c>
      <c r="G35" s="179">
        <f>IFERROR($E35/D35,)</f>
        <v>1.04312918480823</v>
      </c>
    </row>
  </sheetData>
  <mergeCells count="7">
    <mergeCell ref="A2:G2"/>
    <mergeCell ref="F3:G3"/>
    <mergeCell ref="A4:B4"/>
    <mergeCell ref="E4:G4"/>
    <mergeCell ref="A35:B35"/>
    <mergeCell ref="C4:C5"/>
    <mergeCell ref="D4:D5"/>
  </mergeCells>
  <printOptions horizontalCentered="1" verticalCentered="1"/>
  <pageMargins left="0.290972222222222" right="0.290972222222222" top="0.81875" bottom="0.0784722222222222" header="0" footer="0"/>
  <pageSetup paperSize="9" scale="5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showGridLines="0" zoomScale="85" zoomScaleNormal="85" topLeftCell="A16" workbookViewId="0">
      <selection activeCell="E17" sqref="E17"/>
    </sheetView>
  </sheetViews>
  <sheetFormatPr defaultColWidth="8.75" defaultRowHeight="14.25" customHeight="1"/>
  <cols>
    <col min="1" max="1" width="6.88333333333333" customWidth="1"/>
    <col min="2" max="2" width="26.3833333333333" style="114" customWidth="1"/>
    <col min="3" max="3" width="20.7333333333333" style="114" customWidth="1"/>
    <col min="4" max="4" width="20.7333333333333" style="115" customWidth="1"/>
    <col min="5" max="5" width="20.7333333333333" customWidth="1"/>
    <col min="6" max="7" width="21.3833333333333" style="114" customWidth="1"/>
    <col min="8" max="9" width="20.3833333333333" customWidth="1"/>
  </cols>
  <sheetData>
    <row r="1" customHeight="1" spans="1:9">
      <c r="A1" s="116" t="s">
        <v>71</v>
      </c>
      <c r="B1" s="117" t="s">
        <v>0</v>
      </c>
      <c r="C1" s="117"/>
      <c r="D1" s="118"/>
      <c r="E1" s="119"/>
      <c r="F1" s="117"/>
      <c r="G1" s="117"/>
      <c r="H1" s="119"/>
      <c r="I1" s="146"/>
    </row>
    <row r="2" ht="24" customHeight="1" spans="1:9">
      <c r="A2" s="120" t="s">
        <v>72</v>
      </c>
      <c r="B2" s="121"/>
      <c r="C2" s="121"/>
      <c r="D2" s="122"/>
      <c r="E2" s="120"/>
      <c r="F2" s="121"/>
      <c r="G2" s="121"/>
      <c r="H2" s="120"/>
      <c r="I2" s="147"/>
    </row>
    <row r="3" customHeight="1" spans="1:9">
      <c r="A3" s="123"/>
      <c r="B3" s="124" t="s">
        <v>10</v>
      </c>
      <c r="C3" s="124"/>
      <c r="D3" s="125"/>
      <c r="E3" s="124"/>
      <c r="F3" s="124"/>
      <c r="G3" s="124"/>
      <c r="H3" s="124"/>
      <c r="I3" s="148"/>
    </row>
    <row r="4" ht="43" customHeight="1" spans="1:9">
      <c r="A4" s="29" t="s">
        <v>11</v>
      </c>
      <c r="B4" s="29"/>
      <c r="C4" s="29" t="s">
        <v>73</v>
      </c>
      <c r="D4" s="126" t="s">
        <v>74</v>
      </c>
      <c r="E4" s="29" t="s">
        <v>14</v>
      </c>
      <c r="F4" s="29"/>
      <c r="G4" s="29"/>
      <c r="H4" s="29"/>
      <c r="I4" s="127" t="s">
        <v>75</v>
      </c>
    </row>
    <row r="5" ht="87" customHeight="1" spans="1:9">
      <c r="A5" s="29" t="s">
        <v>15</v>
      </c>
      <c r="B5" s="29" t="s">
        <v>16</v>
      </c>
      <c r="C5" s="29"/>
      <c r="D5" s="126"/>
      <c r="E5" s="29" t="s">
        <v>17</v>
      </c>
      <c r="F5" s="29" t="s">
        <v>76</v>
      </c>
      <c r="G5" s="29" t="s">
        <v>19</v>
      </c>
      <c r="H5" s="127" t="s">
        <v>77</v>
      </c>
      <c r="I5" s="127"/>
    </row>
    <row r="6" ht="21.75" customHeight="1" spans="1:9">
      <c r="A6" s="128" t="s">
        <v>78</v>
      </c>
      <c r="B6" s="129" t="s">
        <v>79</v>
      </c>
      <c r="C6" s="130">
        <v>16290</v>
      </c>
      <c r="D6" s="131">
        <v>16259</v>
      </c>
      <c r="E6" s="132">
        <v>16300</v>
      </c>
      <c r="F6" s="133">
        <f t="shared" ref="F6:F34" si="0">IFERROR($E6/C6,)</f>
        <v>1.00061387354205</v>
      </c>
      <c r="G6" s="133">
        <f t="shared" ref="G6:G34" si="1">IFERROR($E6/D6,)</f>
        <v>1.00252168030014</v>
      </c>
      <c r="H6" s="134"/>
      <c r="I6" s="91"/>
    </row>
    <row r="7" ht="21.75" customHeight="1" spans="1:9">
      <c r="A7" s="128" t="s">
        <v>80</v>
      </c>
      <c r="B7" s="129" t="s">
        <v>81</v>
      </c>
      <c r="C7" s="131"/>
      <c r="D7" s="131"/>
      <c r="E7" s="132"/>
      <c r="F7" s="133">
        <f t="shared" si="0"/>
        <v>0</v>
      </c>
      <c r="G7" s="133">
        <f t="shared" si="1"/>
        <v>0</v>
      </c>
      <c r="H7" s="135"/>
      <c r="I7" s="132"/>
    </row>
    <row r="8" ht="21.75" customHeight="1" spans="1:9">
      <c r="A8" s="128" t="s">
        <v>82</v>
      </c>
      <c r="B8" s="136" t="s">
        <v>83</v>
      </c>
      <c r="C8" s="131">
        <v>138</v>
      </c>
      <c r="D8" s="131">
        <v>148</v>
      </c>
      <c r="E8" s="132">
        <v>148</v>
      </c>
      <c r="F8" s="133">
        <f t="shared" si="0"/>
        <v>1.07246376811594</v>
      </c>
      <c r="G8" s="133">
        <f t="shared" si="1"/>
        <v>1</v>
      </c>
      <c r="H8" s="135"/>
      <c r="I8" s="132"/>
    </row>
    <row r="9" ht="21.75" customHeight="1" spans="1:9">
      <c r="A9" s="128" t="s">
        <v>84</v>
      </c>
      <c r="B9" s="129" t="s">
        <v>85</v>
      </c>
      <c r="C9" s="131">
        <v>1900</v>
      </c>
      <c r="D9" s="131">
        <v>823</v>
      </c>
      <c r="E9" s="132">
        <v>1200</v>
      </c>
      <c r="F9" s="133">
        <f>IFERROR($E10/C9,)</f>
        <v>6.31578947368421</v>
      </c>
      <c r="G9" s="133">
        <f>IFERROR($E10/D9,)</f>
        <v>14.5808019441069</v>
      </c>
      <c r="H9" s="135"/>
      <c r="I9" s="132"/>
    </row>
    <row r="10" ht="21.75" customHeight="1" spans="1:9">
      <c r="A10" s="128" t="s">
        <v>86</v>
      </c>
      <c r="B10" s="136" t="s">
        <v>87</v>
      </c>
      <c r="C10" s="131">
        <v>13695</v>
      </c>
      <c r="D10" s="131">
        <v>11383</v>
      </c>
      <c r="E10" s="132">
        <v>12000</v>
      </c>
      <c r="F10" s="133">
        <f>IFERROR(#REF!/C10,)</f>
        <v>0</v>
      </c>
      <c r="G10" s="133">
        <f>IFERROR(#REF!/D10,)</f>
        <v>0</v>
      </c>
      <c r="H10" s="135"/>
      <c r="I10" s="132"/>
    </row>
    <row r="11" ht="21.75" customHeight="1" spans="1:9">
      <c r="A11" s="128" t="s">
        <v>88</v>
      </c>
      <c r="B11" s="137" t="s">
        <v>89</v>
      </c>
      <c r="C11" s="131">
        <v>184</v>
      </c>
      <c r="D11" s="131">
        <v>159</v>
      </c>
      <c r="E11" s="132">
        <v>160</v>
      </c>
      <c r="F11" s="133">
        <f t="shared" si="0"/>
        <v>0.869565217391304</v>
      </c>
      <c r="G11" s="133">
        <f t="shared" si="1"/>
        <v>1.0062893081761</v>
      </c>
      <c r="H11" s="135"/>
      <c r="I11" s="132"/>
    </row>
    <row r="12" ht="21.75" customHeight="1" spans="1:9">
      <c r="A12" s="128" t="s">
        <v>90</v>
      </c>
      <c r="B12" s="129" t="s">
        <v>91</v>
      </c>
      <c r="C12" s="131">
        <v>140</v>
      </c>
      <c r="D12" s="131">
        <v>36</v>
      </c>
      <c r="E12" s="132">
        <v>40</v>
      </c>
      <c r="F12" s="133">
        <f t="shared" si="0"/>
        <v>0.285714285714286</v>
      </c>
      <c r="G12" s="133">
        <f t="shared" si="1"/>
        <v>1.11111111111111</v>
      </c>
      <c r="H12" s="135"/>
      <c r="I12" s="132"/>
    </row>
    <row r="13" ht="21.75" customHeight="1" spans="1:9">
      <c r="A13" s="128" t="s">
        <v>92</v>
      </c>
      <c r="B13" s="129" t="s">
        <v>93</v>
      </c>
      <c r="C13" s="131">
        <v>27960</v>
      </c>
      <c r="D13" s="131">
        <v>19240</v>
      </c>
      <c r="E13" s="132">
        <v>24000</v>
      </c>
      <c r="F13" s="133">
        <f t="shared" si="0"/>
        <v>0.858369098712446</v>
      </c>
      <c r="G13" s="133">
        <f t="shared" si="1"/>
        <v>1.24740124740125</v>
      </c>
      <c r="H13" s="135"/>
      <c r="I13" s="132"/>
    </row>
    <row r="14" ht="21.75" customHeight="1" spans="1:9">
      <c r="A14" s="128" t="s">
        <v>94</v>
      </c>
      <c r="B14" s="129" t="s">
        <v>95</v>
      </c>
      <c r="C14" s="131">
        <v>10661</v>
      </c>
      <c r="D14" s="131">
        <v>7197</v>
      </c>
      <c r="E14" s="132">
        <v>8000</v>
      </c>
      <c r="F14" s="133">
        <f t="shared" si="0"/>
        <v>0.750398649282431</v>
      </c>
      <c r="G14" s="133">
        <f t="shared" si="1"/>
        <v>1.11157426705572</v>
      </c>
      <c r="H14" s="135"/>
      <c r="I14" s="132"/>
    </row>
    <row r="15" ht="21.75" customHeight="1" spans="1:9">
      <c r="A15" s="128" t="s">
        <v>96</v>
      </c>
      <c r="B15" s="138" t="s">
        <v>97</v>
      </c>
      <c r="C15" s="131">
        <v>590</v>
      </c>
      <c r="D15" s="131">
        <v>409</v>
      </c>
      <c r="E15" s="132">
        <v>400</v>
      </c>
      <c r="F15" s="133">
        <f t="shared" si="0"/>
        <v>0.677966101694915</v>
      </c>
      <c r="G15" s="133">
        <f t="shared" si="1"/>
        <v>0.97799511002445</v>
      </c>
      <c r="H15" s="135"/>
      <c r="I15" s="132"/>
    </row>
    <row r="16" ht="21.75" customHeight="1" spans="1:9">
      <c r="A16" s="128" t="s">
        <v>98</v>
      </c>
      <c r="B16" s="138" t="s">
        <v>99</v>
      </c>
      <c r="C16" s="131">
        <v>9000</v>
      </c>
      <c r="D16" s="131">
        <v>19991</v>
      </c>
      <c r="E16" s="132">
        <v>17627</v>
      </c>
      <c r="F16" s="133">
        <f t="shared" si="0"/>
        <v>1.95855555555556</v>
      </c>
      <c r="G16" s="133">
        <f t="shared" si="1"/>
        <v>0.881746786053724</v>
      </c>
      <c r="H16" s="135"/>
      <c r="I16" s="132"/>
    </row>
    <row r="17" ht="21.75" customHeight="1" spans="1:9">
      <c r="A17" s="128" t="s">
        <v>100</v>
      </c>
      <c r="B17" s="138" t="s">
        <v>101</v>
      </c>
      <c r="C17" s="131">
        <v>6931</v>
      </c>
      <c r="D17" s="131">
        <v>5404</v>
      </c>
      <c r="E17" s="132">
        <v>4500</v>
      </c>
      <c r="F17" s="133">
        <f t="shared" si="0"/>
        <v>0.64925696147742</v>
      </c>
      <c r="G17" s="133">
        <f t="shared" si="1"/>
        <v>0.832716506291636</v>
      </c>
      <c r="H17" s="135"/>
      <c r="I17" s="132"/>
    </row>
    <row r="18" ht="21.75" customHeight="1" spans="1:9">
      <c r="A18" s="128" t="s">
        <v>102</v>
      </c>
      <c r="B18" s="138" t="s">
        <v>103</v>
      </c>
      <c r="C18" s="131"/>
      <c r="D18" s="131"/>
      <c r="E18" s="132"/>
      <c r="F18" s="133">
        <f t="shared" si="0"/>
        <v>0</v>
      </c>
      <c r="G18" s="133">
        <f t="shared" si="1"/>
        <v>0</v>
      </c>
      <c r="H18" s="135"/>
      <c r="I18" s="132"/>
    </row>
    <row r="19" ht="21.75" customHeight="1" spans="1:9">
      <c r="A19" s="128" t="s">
        <v>104</v>
      </c>
      <c r="B19" s="138" t="s">
        <v>105</v>
      </c>
      <c r="C19" s="131"/>
      <c r="D19" s="131"/>
      <c r="E19" s="132"/>
      <c r="F19" s="133">
        <f t="shared" si="0"/>
        <v>0</v>
      </c>
      <c r="G19" s="133">
        <f t="shared" si="1"/>
        <v>0</v>
      </c>
      <c r="H19" s="135"/>
      <c r="I19" s="132"/>
    </row>
    <row r="20" ht="21.75" customHeight="1" spans="1:9">
      <c r="A20" s="128" t="s">
        <v>106</v>
      </c>
      <c r="B20" s="138" t="s">
        <v>107</v>
      </c>
      <c r="C20" s="131"/>
      <c r="D20" s="131"/>
      <c r="E20" s="132"/>
      <c r="F20" s="133">
        <f t="shared" si="0"/>
        <v>0</v>
      </c>
      <c r="G20" s="133">
        <f t="shared" si="1"/>
        <v>0</v>
      </c>
      <c r="H20" s="135"/>
      <c r="I20" s="132"/>
    </row>
    <row r="21" ht="21.75" customHeight="1" spans="1:9">
      <c r="A21" s="128" t="s">
        <v>108</v>
      </c>
      <c r="B21" s="138" t="s">
        <v>109</v>
      </c>
      <c r="C21" s="131">
        <v>43</v>
      </c>
      <c r="D21" s="131">
        <v>2288</v>
      </c>
      <c r="E21" s="132">
        <v>45</v>
      </c>
      <c r="F21" s="133">
        <f t="shared" si="0"/>
        <v>1.04651162790698</v>
      </c>
      <c r="G21" s="133">
        <f t="shared" si="1"/>
        <v>0.0196678321678322</v>
      </c>
      <c r="H21" s="135"/>
      <c r="I21" s="132"/>
    </row>
    <row r="22" ht="21.75" customHeight="1" spans="1:9">
      <c r="A22" s="128" t="s">
        <v>110</v>
      </c>
      <c r="B22" s="138" t="s">
        <v>111</v>
      </c>
      <c r="C22" s="131"/>
      <c r="D22" s="131"/>
      <c r="E22" s="132"/>
      <c r="F22" s="133">
        <f t="shared" si="0"/>
        <v>0</v>
      </c>
      <c r="G22" s="133">
        <f t="shared" si="1"/>
        <v>0</v>
      </c>
      <c r="H22" s="135"/>
      <c r="I22" s="132"/>
    </row>
    <row r="23" ht="21.75" customHeight="1" spans="1:9">
      <c r="A23" s="128" t="s">
        <v>112</v>
      </c>
      <c r="B23" s="138" t="s">
        <v>113</v>
      </c>
      <c r="C23" s="131">
        <v>1450</v>
      </c>
      <c r="D23" s="131">
        <v>216</v>
      </c>
      <c r="E23" s="132">
        <v>220</v>
      </c>
      <c r="F23" s="133">
        <f t="shared" si="0"/>
        <v>0.151724137931034</v>
      </c>
      <c r="G23" s="133">
        <f t="shared" si="1"/>
        <v>1.01851851851852</v>
      </c>
      <c r="H23" s="135"/>
      <c r="I23" s="132"/>
    </row>
    <row r="24" ht="21.75" customHeight="1" spans="1:9">
      <c r="A24" s="128" t="s">
        <v>114</v>
      </c>
      <c r="B24" s="138" t="s">
        <v>115</v>
      </c>
      <c r="C24" s="131">
        <v>12268</v>
      </c>
      <c r="D24" s="131">
        <v>12460</v>
      </c>
      <c r="E24" s="132">
        <v>12500</v>
      </c>
      <c r="F24" s="133">
        <f t="shared" si="0"/>
        <v>1.01891098793609</v>
      </c>
      <c r="G24" s="133">
        <f t="shared" si="1"/>
        <v>1.00321027287319</v>
      </c>
      <c r="H24" s="135"/>
      <c r="I24" s="132"/>
    </row>
    <row r="25" ht="21.75" customHeight="1" spans="1:9">
      <c r="A25" s="128" t="s">
        <v>116</v>
      </c>
      <c r="B25" s="138" t="s">
        <v>117</v>
      </c>
      <c r="C25" s="131"/>
      <c r="D25" s="131"/>
      <c r="E25" s="132"/>
      <c r="F25" s="133">
        <f t="shared" si="0"/>
        <v>0</v>
      </c>
      <c r="G25" s="133">
        <f t="shared" si="1"/>
        <v>0</v>
      </c>
      <c r="H25" s="135"/>
      <c r="I25" s="132"/>
    </row>
    <row r="26" ht="21.75" customHeight="1" spans="1:9">
      <c r="A26" s="128" t="s">
        <v>118</v>
      </c>
      <c r="B26" s="138" t="s">
        <v>119</v>
      </c>
      <c r="C26" s="131">
        <v>750</v>
      </c>
      <c r="D26" s="131">
        <v>858</v>
      </c>
      <c r="E26" s="132">
        <v>860</v>
      </c>
      <c r="F26" s="133">
        <f t="shared" si="0"/>
        <v>1.14666666666667</v>
      </c>
      <c r="G26" s="133">
        <f t="shared" si="1"/>
        <v>1.002331002331</v>
      </c>
      <c r="H26" s="135"/>
      <c r="I26" s="132"/>
    </row>
    <row r="27" ht="21.75" customHeight="1" spans="1:9">
      <c r="A27" s="128" t="s">
        <v>120</v>
      </c>
      <c r="B27" s="138" t="s">
        <v>121</v>
      </c>
      <c r="C27" s="131"/>
      <c r="D27" s="131"/>
      <c r="E27" s="132"/>
      <c r="F27" s="133">
        <f t="shared" si="0"/>
        <v>0</v>
      </c>
      <c r="G27" s="133">
        <f t="shared" si="1"/>
        <v>0</v>
      </c>
      <c r="H27" s="135"/>
      <c r="I27" s="132"/>
    </row>
    <row r="28" ht="21.75" customHeight="1" spans="1:9">
      <c r="A28" s="128" t="s">
        <v>122</v>
      </c>
      <c r="B28" s="138" t="s">
        <v>123</v>
      </c>
      <c r="C28" s="131"/>
      <c r="D28" s="131"/>
      <c r="E28" s="132"/>
      <c r="F28" s="133">
        <f t="shared" si="0"/>
        <v>0</v>
      </c>
      <c r="G28" s="133">
        <f t="shared" si="1"/>
        <v>0</v>
      </c>
      <c r="H28" s="135"/>
      <c r="I28" s="132"/>
    </row>
    <row r="29" ht="21.75" customHeight="1" spans="1:9">
      <c r="A29" s="128" t="s">
        <v>124</v>
      </c>
      <c r="B29" s="138" t="s">
        <v>125</v>
      </c>
      <c r="C29" s="131"/>
      <c r="D29" s="131"/>
      <c r="E29" s="132"/>
      <c r="F29" s="133">
        <f t="shared" si="0"/>
        <v>0</v>
      </c>
      <c r="G29" s="133">
        <f t="shared" si="1"/>
        <v>0</v>
      </c>
      <c r="H29" s="135"/>
      <c r="I29" s="132"/>
    </row>
    <row r="30" ht="21.75" customHeight="1" spans="1:9">
      <c r="A30" s="128" t="s">
        <v>126</v>
      </c>
      <c r="B30" s="138" t="s">
        <v>127</v>
      </c>
      <c r="C30" s="131"/>
      <c r="D30" s="131">
        <v>8</v>
      </c>
      <c r="E30" s="132"/>
      <c r="F30" s="133">
        <f t="shared" si="0"/>
        <v>0</v>
      </c>
      <c r="G30" s="133">
        <f t="shared" si="1"/>
        <v>0</v>
      </c>
      <c r="H30" s="135"/>
      <c r="I30" s="132"/>
    </row>
    <row r="31" ht="21.75" customHeight="1" spans="1:9">
      <c r="A31" s="139"/>
      <c r="B31" s="138"/>
      <c r="C31" s="130"/>
      <c r="D31" s="131"/>
      <c r="E31" s="132"/>
      <c r="F31" s="140">
        <f t="shared" si="0"/>
        <v>0</v>
      </c>
      <c r="G31" s="140">
        <f t="shared" si="1"/>
        <v>0</v>
      </c>
      <c r="H31" s="134"/>
      <c r="I31" s="91"/>
    </row>
    <row r="32" ht="21.75" customHeight="1" spans="1:9">
      <c r="A32" s="141"/>
      <c r="B32" s="129"/>
      <c r="C32" s="130"/>
      <c r="D32" s="131"/>
      <c r="E32" s="132"/>
      <c r="F32" s="140">
        <f t="shared" si="0"/>
        <v>0</v>
      </c>
      <c r="G32" s="140">
        <f t="shared" si="1"/>
        <v>0</v>
      </c>
      <c r="H32" s="134"/>
      <c r="I32" s="91"/>
    </row>
    <row r="33" ht="21.75" customHeight="1" spans="1:9">
      <c r="A33" s="141"/>
      <c r="B33" s="129"/>
      <c r="C33" s="130"/>
      <c r="D33" s="131"/>
      <c r="E33" s="132"/>
      <c r="F33" s="140">
        <f t="shared" si="0"/>
        <v>0</v>
      </c>
      <c r="G33" s="140">
        <f t="shared" si="1"/>
        <v>0</v>
      </c>
      <c r="H33" s="134"/>
      <c r="I33" s="91"/>
    </row>
    <row r="34" ht="21.75" customHeight="1" spans="1:9">
      <c r="A34" s="142" t="s">
        <v>128</v>
      </c>
      <c r="B34" s="129"/>
      <c r="C34" s="143">
        <f>SUM(C6:C33)</f>
        <v>102000</v>
      </c>
      <c r="D34" s="131">
        <f>SUM(D6:D33)</f>
        <v>96879</v>
      </c>
      <c r="E34" s="144">
        <f>SUM(E6:E33)</f>
        <v>98000</v>
      </c>
      <c r="F34" s="133">
        <f t="shared" si="0"/>
        <v>0.96078431372549</v>
      </c>
      <c r="G34" s="133">
        <f t="shared" si="1"/>
        <v>1.01157113512732</v>
      </c>
      <c r="H34" s="145">
        <f>SUM(H6:H33)</f>
        <v>0</v>
      </c>
      <c r="I34" s="149">
        <f>SUM(I6:I33)</f>
        <v>0</v>
      </c>
    </row>
  </sheetData>
  <mergeCells count="9">
    <mergeCell ref="B1:I1"/>
    <mergeCell ref="A2:I2"/>
    <mergeCell ref="B3:I3"/>
    <mergeCell ref="A4:B4"/>
    <mergeCell ref="E4:H4"/>
    <mergeCell ref="A34:B34"/>
    <mergeCell ref="C4:C5"/>
    <mergeCell ref="D4:D5"/>
    <mergeCell ref="I4:I5"/>
  </mergeCells>
  <pageMargins left="0.32" right="0.32" top="0.78" bottom="0.36" header="0.32" footer="0.32"/>
  <pageSetup paperSize="9" scale="4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showGridLines="0" zoomScale="90" zoomScaleNormal="90" zoomScaleSheetLayoutView="60" topLeftCell="A9" workbookViewId="0">
      <selection activeCell="E34" sqref="E34"/>
    </sheetView>
  </sheetViews>
  <sheetFormatPr defaultColWidth="8.75" defaultRowHeight="14.25" customHeight="1"/>
  <cols>
    <col min="1" max="1" width="10.75" customWidth="1"/>
    <col min="2" max="2" width="39.6333333333333" customWidth="1"/>
    <col min="3" max="8" width="13.55" customWidth="1"/>
    <col min="9" max="9" width="28.75" customWidth="1"/>
    <col min="10" max="14" width="13.55" customWidth="1"/>
  </cols>
  <sheetData>
    <row r="1" ht="18" customHeight="1" spans="1:14">
      <c r="A1" s="70" t="s">
        <v>129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ht="24" customHeight="1" spans="1:14">
      <c r="A2" s="72" t="s">
        <v>130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ht="20.25" customHeight="1" spans="1:14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107" t="s">
        <v>10</v>
      </c>
      <c r="N3" s="107"/>
    </row>
    <row r="4" ht="31.5" customHeight="1" spans="1:14">
      <c r="A4" s="73" t="s">
        <v>131</v>
      </c>
      <c r="B4" s="73"/>
      <c r="C4" s="73"/>
      <c r="D4" s="73"/>
      <c r="E4" s="73"/>
      <c r="F4" s="73"/>
      <c r="G4" s="73"/>
      <c r="H4" s="73" t="s">
        <v>132</v>
      </c>
      <c r="I4" s="73"/>
      <c r="J4" s="73"/>
      <c r="K4" s="73"/>
      <c r="L4" s="73"/>
      <c r="M4" s="73"/>
      <c r="N4" s="73"/>
    </row>
    <row r="5" ht="22.5" customHeight="1" spans="1:14">
      <c r="A5" s="73" t="s">
        <v>133</v>
      </c>
      <c r="B5" s="73" t="s">
        <v>11</v>
      </c>
      <c r="C5" s="74" t="s">
        <v>12</v>
      </c>
      <c r="D5" s="75" t="s">
        <v>134</v>
      </c>
      <c r="E5" s="76" t="s">
        <v>14</v>
      </c>
      <c r="F5" s="77"/>
      <c r="G5" s="78"/>
      <c r="H5" s="73" t="s">
        <v>133</v>
      </c>
      <c r="I5" s="73" t="s">
        <v>11</v>
      </c>
      <c r="J5" s="74" t="s">
        <v>12</v>
      </c>
      <c r="K5" s="75" t="s">
        <v>134</v>
      </c>
      <c r="L5" s="76" t="s">
        <v>14</v>
      </c>
      <c r="M5" s="77"/>
      <c r="N5" s="78"/>
    </row>
    <row r="6" ht="63" customHeight="1" spans="1:14">
      <c r="A6" s="73"/>
      <c r="B6" s="73"/>
      <c r="C6" s="79"/>
      <c r="D6" s="79"/>
      <c r="E6" s="80" t="s">
        <v>17</v>
      </c>
      <c r="F6" s="81" t="s">
        <v>76</v>
      </c>
      <c r="G6" s="81" t="s">
        <v>19</v>
      </c>
      <c r="H6" s="73"/>
      <c r="I6" s="73"/>
      <c r="J6" s="79"/>
      <c r="K6" s="79"/>
      <c r="L6" s="80" t="s">
        <v>17</v>
      </c>
      <c r="M6" s="81" t="s">
        <v>76</v>
      </c>
      <c r="N6" s="81" t="s">
        <v>19</v>
      </c>
    </row>
    <row r="7" ht="25.5" customHeight="1" spans="1:14">
      <c r="A7" s="82"/>
      <c r="B7" s="83" t="s">
        <v>135</v>
      </c>
      <c r="C7" s="84">
        <v>213000</v>
      </c>
      <c r="D7" s="85">
        <v>197291</v>
      </c>
      <c r="E7" s="86">
        <v>205800</v>
      </c>
      <c r="F7" s="87">
        <f t="shared" ref="F7:G13" si="0">IFERROR($E7/C7,)</f>
        <v>0.966197183098592</v>
      </c>
      <c r="G7" s="87">
        <f t="shared" si="0"/>
        <v>1.04312918480823</v>
      </c>
      <c r="H7" s="82"/>
      <c r="I7" s="83" t="s">
        <v>136</v>
      </c>
      <c r="J7" s="84">
        <v>102000</v>
      </c>
      <c r="K7" s="85">
        <v>96879</v>
      </c>
      <c r="L7" s="86">
        <v>98000</v>
      </c>
      <c r="M7" s="87">
        <f t="shared" ref="M7:M22" si="1">IFERROR($L7/J7,)</f>
        <v>0.96078431372549</v>
      </c>
      <c r="N7" s="87">
        <f t="shared" ref="N7:N22" si="2">IFERROR($L7/K7,)</f>
        <v>1.01157113512732</v>
      </c>
    </row>
    <row r="8" ht="25.5" customHeight="1" spans="1:14">
      <c r="A8" s="88" t="s">
        <v>137</v>
      </c>
      <c r="B8" s="88" t="s">
        <v>138</v>
      </c>
      <c r="C8" s="84">
        <f>SUM(C9,C13,C16,C21:C22,C31,C34)</f>
        <v>23384</v>
      </c>
      <c r="D8" s="86">
        <f>SUM(D9,D13,D16,D21:D22,D31,D34)</f>
        <v>71751</v>
      </c>
      <c r="E8" s="86">
        <f>SUM(E9,E13,E16,E21:E22,E31,E34)</f>
        <v>44255</v>
      </c>
      <c r="F8" s="87">
        <f t="shared" si="0"/>
        <v>1.89253335614095</v>
      </c>
      <c r="G8" s="87">
        <f t="shared" si="0"/>
        <v>0.616785828768937</v>
      </c>
      <c r="H8" s="88" t="s">
        <v>139</v>
      </c>
      <c r="I8" s="88" t="s">
        <v>140</v>
      </c>
      <c r="J8" s="84">
        <f>SUM(J9,J12,J14,J16:J18,J34)</f>
        <v>134384</v>
      </c>
      <c r="K8" s="86">
        <f>SUM(K9,K12,K14,K16:K18,K34)</f>
        <v>172163</v>
      </c>
      <c r="L8" s="86">
        <f>SUM(L9,L12,L14,L16:L18,L34)</f>
        <v>152055</v>
      </c>
      <c r="M8" s="87">
        <f t="shared" si="1"/>
        <v>1.13149630908441</v>
      </c>
      <c r="N8" s="87">
        <f t="shared" si="2"/>
        <v>0.883203708113822</v>
      </c>
    </row>
    <row r="9" ht="25.5" customHeight="1" spans="1:14">
      <c r="A9" s="82"/>
      <c r="B9" s="82" t="s">
        <v>141</v>
      </c>
      <c r="C9" s="84">
        <f>SUM(C10:C12)</f>
        <v>22300</v>
      </c>
      <c r="D9" s="84">
        <f>SUM(D10:D12)</f>
        <v>53956</v>
      </c>
      <c r="E9" s="89">
        <f>SUM(E10:E12)</f>
        <v>44105</v>
      </c>
      <c r="F9" s="87">
        <f t="shared" si="0"/>
        <v>1.97780269058296</v>
      </c>
      <c r="G9" s="87">
        <f t="shared" si="0"/>
        <v>0.817425309511454</v>
      </c>
      <c r="H9" s="82" t="s">
        <v>142</v>
      </c>
      <c r="I9" s="82" t="s">
        <v>143</v>
      </c>
      <c r="J9" s="84">
        <f>SUM(J10:J11)</f>
        <v>134384</v>
      </c>
      <c r="K9" s="86">
        <f>SUM(K10:K11)</f>
        <v>161996</v>
      </c>
      <c r="L9" s="86">
        <f>SUM(L10:L11)</f>
        <v>152055</v>
      </c>
      <c r="M9" s="87">
        <f t="shared" si="1"/>
        <v>1.13149630908441</v>
      </c>
      <c r="N9" s="87">
        <f t="shared" si="2"/>
        <v>0.938634287266352</v>
      </c>
    </row>
    <row r="10" ht="25.5" customHeight="1" spans="1:14">
      <c r="A10" s="82" t="s">
        <v>144</v>
      </c>
      <c r="B10" s="82" t="s">
        <v>145</v>
      </c>
      <c r="C10" s="90">
        <v>1829</v>
      </c>
      <c r="D10" s="90">
        <v>1829</v>
      </c>
      <c r="E10" s="91">
        <v>1829</v>
      </c>
      <c r="F10" s="87">
        <f t="shared" si="0"/>
        <v>1</v>
      </c>
      <c r="G10" s="87">
        <f t="shared" si="0"/>
        <v>1</v>
      </c>
      <c r="H10" s="82" t="s">
        <v>146</v>
      </c>
      <c r="I10" s="82" t="s">
        <v>147</v>
      </c>
      <c r="J10" s="90">
        <v>134384</v>
      </c>
      <c r="K10" s="108">
        <v>147063</v>
      </c>
      <c r="L10" s="108">
        <v>152055</v>
      </c>
      <c r="M10" s="87">
        <f t="shared" si="1"/>
        <v>1.13149630908441</v>
      </c>
      <c r="N10" s="87">
        <f t="shared" si="2"/>
        <v>1.03394463597234</v>
      </c>
    </row>
    <row r="11" ht="25.5" customHeight="1" spans="1:14">
      <c r="A11" s="82" t="s">
        <v>148</v>
      </c>
      <c r="B11" s="82" t="s">
        <v>149</v>
      </c>
      <c r="C11" s="90">
        <v>20463</v>
      </c>
      <c r="D11" s="90">
        <v>37933</v>
      </c>
      <c r="E11" s="92">
        <v>31826</v>
      </c>
      <c r="F11" s="87">
        <f t="shared" si="0"/>
        <v>1.55529492254313</v>
      </c>
      <c r="G11" s="87">
        <f t="shared" si="0"/>
        <v>0.839005615163578</v>
      </c>
      <c r="H11" s="82" t="s">
        <v>150</v>
      </c>
      <c r="I11" s="82" t="s">
        <v>151</v>
      </c>
      <c r="J11" s="90"/>
      <c r="K11" s="108">
        <v>14933</v>
      </c>
      <c r="L11" s="108"/>
      <c r="M11" s="87">
        <f t="shared" si="1"/>
        <v>0</v>
      </c>
      <c r="N11" s="87">
        <f t="shared" si="2"/>
        <v>0</v>
      </c>
    </row>
    <row r="12" ht="25.5" customHeight="1" spans="1:14">
      <c r="A12" s="82" t="s">
        <v>152</v>
      </c>
      <c r="B12" s="82" t="s">
        <v>153</v>
      </c>
      <c r="C12" s="90">
        <v>8</v>
      </c>
      <c r="D12" s="90">
        <v>14194</v>
      </c>
      <c r="E12" s="92">
        <v>10450</v>
      </c>
      <c r="F12" s="87">
        <f t="shared" si="0"/>
        <v>1306.25</v>
      </c>
      <c r="G12" s="87">
        <f t="shared" si="0"/>
        <v>0.73622657460899</v>
      </c>
      <c r="H12" s="82" t="s">
        <v>154</v>
      </c>
      <c r="I12" s="82" t="s">
        <v>155</v>
      </c>
      <c r="J12" s="84">
        <f>J13</f>
        <v>0</v>
      </c>
      <c r="K12" s="86">
        <f>K13</f>
        <v>0</v>
      </c>
      <c r="L12" s="86">
        <f>L13</f>
        <v>0</v>
      </c>
      <c r="M12" s="87">
        <f t="shared" si="1"/>
        <v>0</v>
      </c>
      <c r="N12" s="87">
        <f t="shared" si="2"/>
        <v>0</v>
      </c>
    </row>
    <row r="13" ht="25.5" customHeight="1" spans="1:14">
      <c r="A13" s="82" t="s">
        <v>156</v>
      </c>
      <c r="B13" s="82" t="s">
        <v>157</v>
      </c>
      <c r="C13" s="90">
        <v>1084</v>
      </c>
      <c r="D13" s="90">
        <v>1723</v>
      </c>
      <c r="E13" s="89">
        <v>150</v>
      </c>
      <c r="F13" s="87">
        <f t="shared" si="0"/>
        <v>0.138376383763838</v>
      </c>
      <c r="G13" s="87">
        <f t="shared" si="0"/>
        <v>0.0870574579222287</v>
      </c>
      <c r="H13" s="82" t="s">
        <v>158</v>
      </c>
      <c r="I13" s="82" t="s">
        <v>159</v>
      </c>
      <c r="J13" s="90"/>
      <c r="K13" s="109"/>
      <c r="L13" s="109"/>
      <c r="M13" s="87">
        <f t="shared" si="1"/>
        <v>0</v>
      </c>
      <c r="N13" s="87">
        <f t="shared" si="2"/>
        <v>0</v>
      </c>
    </row>
    <row r="14" ht="25.5" customHeight="1" spans="1:14">
      <c r="A14" s="82"/>
      <c r="B14" s="93"/>
      <c r="C14" s="90"/>
      <c r="D14" s="90"/>
      <c r="E14" s="91"/>
      <c r="F14" s="94"/>
      <c r="G14" s="94"/>
      <c r="H14" s="82" t="s">
        <v>160</v>
      </c>
      <c r="I14" s="82" t="s">
        <v>161</v>
      </c>
      <c r="J14" s="84">
        <f>J15</f>
        <v>0</v>
      </c>
      <c r="K14" s="86">
        <v>150</v>
      </c>
      <c r="L14" s="86">
        <f>L15</f>
        <v>0</v>
      </c>
      <c r="M14" s="87">
        <f t="shared" si="1"/>
        <v>0</v>
      </c>
      <c r="N14" s="87">
        <f t="shared" si="2"/>
        <v>0</v>
      </c>
    </row>
    <row r="15" ht="25.5" customHeight="1" spans="1:14">
      <c r="A15" s="82"/>
      <c r="B15" s="93"/>
      <c r="C15" s="90"/>
      <c r="D15" s="90"/>
      <c r="E15" s="91"/>
      <c r="F15" s="94"/>
      <c r="G15" s="94"/>
      <c r="H15" s="82" t="s">
        <v>162</v>
      </c>
      <c r="I15" s="82" t="s">
        <v>163</v>
      </c>
      <c r="J15" s="90"/>
      <c r="K15" s="110"/>
      <c r="L15" s="109"/>
      <c r="M15" s="87">
        <f t="shared" si="1"/>
        <v>0</v>
      </c>
      <c r="N15" s="87">
        <f t="shared" si="2"/>
        <v>0</v>
      </c>
    </row>
    <row r="16" ht="25.5" customHeight="1" spans="1:14">
      <c r="A16" s="82" t="s">
        <v>164</v>
      </c>
      <c r="B16" s="82" t="s">
        <v>165</v>
      </c>
      <c r="C16" s="84">
        <f>C17</f>
        <v>0</v>
      </c>
      <c r="D16" s="84">
        <f>D17</f>
        <v>6055</v>
      </c>
      <c r="E16" s="89">
        <f>E17</f>
        <v>0</v>
      </c>
      <c r="F16" s="87">
        <f t="shared" ref="F16:F26" si="3">IFERROR($E16/C16,)</f>
        <v>0</v>
      </c>
      <c r="G16" s="87">
        <f t="shared" ref="G16:G26" si="4">IFERROR($E16/D16,)</f>
        <v>0</v>
      </c>
      <c r="H16" s="82" t="s">
        <v>166</v>
      </c>
      <c r="I16" s="82" t="s">
        <v>167</v>
      </c>
      <c r="J16" s="90"/>
      <c r="K16" s="109"/>
      <c r="L16" s="109"/>
      <c r="M16" s="87">
        <f t="shared" si="1"/>
        <v>0</v>
      </c>
      <c r="N16" s="87">
        <f t="shared" si="2"/>
        <v>0</v>
      </c>
    </row>
    <row r="17" ht="25.5" customHeight="1" spans="1:14">
      <c r="A17" s="82" t="s">
        <v>168</v>
      </c>
      <c r="B17" s="82" t="s">
        <v>169</v>
      </c>
      <c r="C17" s="84">
        <f>SUM(C18:C20)</f>
        <v>0</v>
      </c>
      <c r="D17" s="84">
        <f>SUM(D18:D20)</f>
        <v>6055</v>
      </c>
      <c r="E17" s="89">
        <f>SUM(E18:E20)</f>
        <v>0</v>
      </c>
      <c r="F17" s="87">
        <f t="shared" si="3"/>
        <v>0</v>
      </c>
      <c r="G17" s="87">
        <f t="shared" si="4"/>
        <v>0</v>
      </c>
      <c r="H17" s="82" t="s">
        <v>170</v>
      </c>
      <c r="I17" s="82" t="s">
        <v>171</v>
      </c>
      <c r="J17" s="90"/>
      <c r="K17" s="109"/>
      <c r="L17" s="109"/>
      <c r="M17" s="87">
        <f t="shared" si="1"/>
        <v>0</v>
      </c>
      <c r="N17" s="87">
        <f t="shared" si="2"/>
        <v>0</v>
      </c>
    </row>
    <row r="18" ht="25.5" customHeight="1" spans="1:14">
      <c r="A18" s="82" t="s">
        <v>172</v>
      </c>
      <c r="B18" s="95" t="s">
        <v>173</v>
      </c>
      <c r="C18" s="90"/>
      <c r="D18" s="96"/>
      <c r="E18" s="91"/>
      <c r="F18" s="87">
        <f t="shared" si="3"/>
        <v>0</v>
      </c>
      <c r="G18" s="87">
        <f t="shared" si="4"/>
        <v>0</v>
      </c>
      <c r="H18" s="82" t="s">
        <v>174</v>
      </c>
      <c r="I18" s="82" t="s">
        <v>175</v>
      </c>
      <c r="J18" s="84">
        <f>SUM(J19:J22)</f>
        <v>0</v>
      </c>
      <c r="K18" s="86">
        <f>SUM(K19:K22)</f>
        <v>0</v>
      </c>
      <c r="L18" s="86">
        <f>SUM(L19:L22)</f>
        <v>0</v>
      </c>
      <c r="M18" s="87">
        <f t="shared" si="1"/>
        <v>0</v>
      </c>
      <c r="N18" s="87">
        <f t="shared" si="2"/>
        <v>0</v>
      </c>
    </row>
    <row r="19" ht="25.5" customHeight="1" spans="1:14">
      <c r="A19" s="82" t="s">
        <v>176</v>
      </c>
      <c r="B19" s="82" t="s">
        <v>177</v>
      </c>
      <c r="C19" s="90"/>
      <c r="D19" s="90">
        <v>55</v>
      </c>
      <c r="E19" s="91"/>
      <c r="F19" s="87">
        <f t="shared" si="3"/>
        <v>0</v>
      </c>
      <c r="G19" s="87">
        <f t="shared" si="4"/>
        <v>0</v>
      </c>
      <c r="H19" s="82" t="s">
        <v>178</v>
      </c>
      <c r="I19" s="82" t="s">
        <v>111</v>
      </c>
      <c r="J19" s="90"/>
      <c r="K19" s="109"/>
      <c r="L19" s="109"/>
      <c r="M19" s="87">
        <f t="shared" si="1"/>
        <v>0</v>
      </c>
      <c r="N19" s="87">
        <f t="shared" si="2"/>
        <v>0</v>
      </c>
    </row>
    <row r="20" ht="25.5" customHeight="1" spans="1:14">
      <c r="A20" s="82" t="s">
        <v>179</v>
      </c>
      <c r="B20" s="82" t="s">
        <v>180</v>
      </c>
      <c r="C20" s="90"/>
      <c r="D20" s="97">
        <v>6000</v>
      </c>
      <c r="E20" s="92"/>
      <c r="F20" s="87">
        <f t="shared" si="3"/>
        <v>0</v>
      </c>
      <c r="G20" s="87">
        <f t="shared" si="4"/>
        <v>0</v>
      </c>
      <c r="H20" s="82" t="s">
        <v>181</v>
      </c>
      <c r="I20" s="82" t="s">
        <v>182</v>
      </c>
      <c r="J20" s="90"/>
      <c r="K20" s="109"/>
      <c r="L20" s="109"/>
      <c r="M20" s="87">
        <f t="shared" si="1"/>
        <v>0</v>
      </c>
      <c r="N20" s="87">
        <f t="shared" si="2"/>
        <v>0</v>
      </c>
    </row>
    <row r="21" ht="25.5" customHeight="1" spans="1:14">
      <c r="A21" s="82" t="s">
        <v>183</v>
      </c>
      <c r="B21" s="82" t="s">
        <v>184</v>
      </c>
      <c r="C21" s="90"/>
      <c r="D21" s="98"/>
      <c r="E21" s="99"/>
      <c r="F21" s="87">
        <f t="shared" si="3"/>
        <v>0</v>
      </c>
      <c r="G21" s="87">
        <f t="shared" si="4"/>
        <v>0</v>
      </c>
      <c r="H21" s="82" t="s">
        <v>185</v>
      </c>
      <c r="I21" s="82" t="s">
        <v>186</v>
      </c>
      <c r="J21" s="90"/>
      <c r="K21" s="109"/>
      <c r="L21" s="109"/>
      <c r="M21" s="87">
        <f t="shared" si="1"/>
        <v>0</v>
      </c>
      <c r="N21" s="87">
        <f t="shared" si="2"/>
        <v>0</v>
      </c>
    </row>
    <row r="22" ht="25.5" customHeight="1" spans="1:14">
      <c r="A22" s="82" t="s">
        <v>187</v>
      </c>
      <c r="B22" s="82" t="s">
        <v>188</v>
      </c>
      <c r="C22" s="84">
        <f>SUM(C23:C26)</f>
        <v>0</v>
      </c>
      <c r="D22" s="84">
        <f>SUM(D23:D26)</f>
        <v>0</v>
      </c>
      <c r="E22" s="89">
        <f>SUM(E23:E26)</f>
        <v>0</v>
      </c>
      <c r="F22" s="87">
        <f t="shared" si="3"/>
        <v>0</v>
      </c>
      <c r="G22" s="87">
        <f t="shared" si="4"/>
        <v>0</v>
      </c>
      <c r="H22" s="82" t="s">
        <v>189</v>
      </c>
      <c r="I22" s="82" t="s">
        <v>190</v>
      </c>
      <c r="J22" s="90"/>
      <c r="K22" s="109"/>
      <c r="L22" s="109"/>
      <c r="M22" s="87">
        <f t="shared" si="1"/>
        <v>0</v>
      </c>
      <c r="N22" s="87">
        <f t="shared" si="2"/>
        <v>0</v>
      </c>
    </row>
    <row r="23" ht="25.5" customHeight="1" spans="1:14">
      <c r="A23" s="82" t="s">
        <v>191</v>
      </c>
      <c r="B23" s="82" t="s">
        <v>192</v>
      </c>
      <c r="C23" s="90"/>
      <c r="D23" s="90"/>
      <c r="E23" s="92"/>
      <c r="F23" s="87">
        <f t="shared" si="3"/>
        <v>0</v>
      </c>
      <c r="G23" s="87">
        <f t="shared" si="4"/>
        <v>0</v>
      </c>
      <c r="H23" s="82"/>
      <c r="I23" s="82"/>
      <c r="J23" s="90"/>
      <c r="K23" s="109"/>
      <c r="L23" s="109"/>
      <c r="M23" s="94"/>
      <c r="N23" s="94"/>
    </row>
    <row r="24" ht="25.5" customHeight="1" spans="1:14">
      <c r="A24" s="82" t="s">
        <v>193</v>
      </c>
      <c r="B24" s="82" t="s">
        <v>194</v>
      </c>
      <c r="C24" s="90"/>
      <c r="D24" s="90"/>
      <c r="E24" s="92"/>
      <c r="F24" s="87">
        <f t="shared" si="3"/>
        <v>0</v>
      </c>
      <c r="G24" s="87">
        <f t="shared" si="4"/>
        <v>0</v>
      </c>
      <c r="H24" s="82"/>
      <c r="I24" s="82"/>
      <c r="J24" s="90"/>
      <c r="K24" s="109"/>
      <c r="L24" s="109"/>
      <c r="M24" s="94"/>
      <c r="N24" s="94"/>
    </row>
    <row r="25" ht="25.5" customHeight="1" spans="1:14">
      <c r="A25" s="82" t="s">
        <v>195</v>
      </c>
      <c r="B25" s="82" t="s">
        <v>196</v>
      </c>
      <c r="C25" s="90"/>
      <c r="D25" s="90"/>
      <c r="E25" s="92"/>
      <c r="F25" s="87">
        <f t="shared" si="3"/>
        <v>0</v>
      </c>
      <c r="G25" s="87">
        <f t="shared" si="4"/>
        <v>0</v>
      </c>
      <c r="H25" s="82"/>
      <c r="I25" s="82"/>
      <c r="J25" s="90"/>
      <c r="K25" s="109"/>
      <c r="L25" s="109"/>
      <c r="M25" s="94"/>
      <c r="N25" s="94"/>
    </row>
    <row r="26" ht="25.5" customHeight="1" spans="1:14">
      <c r="A26" s="82" t="s">
        <v>197</v>
      </c>
      <c r="B26" s="82" t="s">
        <v>198</v>
      </c>
      <c r="C26" s="90"/>
      <c r="D26" s="90"/>
      <c r="E26" s="92"/>
      <c r="F26" s="87">
        <f t="shared" si="3"/>
        <v>0</v>
      </c>
      <c r="G26" s="87">
        <f t="shared" si="4"/>
        <v>0</v>
      </c>
      <c r="H26" s="82"/>
      <c r="I26" s="82"/>
      <c r="J26" s="90"/>
      <c r="K26" s="109"/>
      <c r="L26" s="109"/>
      <c r="M26" s="94"/>
      <c r="N26" s="94"/>
    </row>
    <row r="27" ht="25.5" customHeight="1" spans="1:14">
      <c r="A27" s="82"/>
      <c r="B27" s="82"/>
      <c r="C27" s="90"/>
      <c r="D27" s="90"/>
      <c r="E27" s="92"/>
      <c r="F27" s="94"/>
      <c r="G27" s="94"/>
      <c r="H27" s="93"/>
      <c r="I27" s="93"/>
      <c r="J27" s="90"/>
      <c r="K27" s="109"/>
      <c r="L27" s="109"/>
      <c r="M27" s="94"/>
      <c r="N27" s="94"/>
    </row>
    <row r="28" ht="25.5" customHeight="1" spans="1:14">
      <c r="A28" s="82" t="s">
        <v>199</v>
      </c>
      <c r="B28" s="82" t="s">
        <v>200</v>
      </c>
      <c r="C28" s="84">
        <f t="shared" ref="C28:E29" si="5">C29</f>
        <v>0</v>
      </c>
      <c r="D28" s="84">
        <f t="shared" si="5"/>
        <v>0</v>
      </c>
      <c r="E28" s="89">
        <f t="shared" si="5"/>
        <v>0</v>
      </c>
      <c r="F28" s="87">
        <f t="shared" ref="F28:G35" si="6">IFERROR($E28/C28,)</f>
        <v>0</v>
      </c>
      <c r="G28" s="87">
        <f t="shared" si="6"/>
        <v>0</v>
      </c>
      <c r="H28" s="82" t="s">
        <v>201</v>
      </c>
      <c r="I28" s="82" t="s">
        <v>202</v>
      </c>
      <c r="J28" s="84">
        <f>J29</f>
        <v>0</v>
      </c>
      <c r="K28" s="86">
        <f>K29</f>
        <v>0</v>
      </c>
      <c r="L28" s="86">
        <f>L29</f>
        <v>0</v>
      </c>
      <c r="M28" s="87">
        <f>IFERROR($L28/J28,)</f>
        <v>0</v>
      </c>
      <c r="N28" s="87">
        <f>IFERROR($L28/K28,)</f>
        <v>0</v>
      </c>
    </row>
    <row r="29" ht="25.5" customHeight="1" spans="1:14">
      <c r="A29" s="82" t="s">
        <v>203</v>
      </c>
      <c r="B29" s="82" t="s">
        <v>204</v>
      </c>
      <c r="C29" s="84">
        <f t="shared" si="5"/>
        <v>0</v>
      </c>
      <c r="D29" s="84">
        <f t="shared" si="5"/>
        <v>0</v>
      </c>
      <c r="E29" s="89">
        <f t="shared" si="5"/>
        <v>0</v>
      </c>
      <c r="F29" s="87">
        <f t="shared" si="6"/>
        <v>0</v>
      </c>
      <c r="G29" s="87">
        <f t="shared" si="6"/>
        <v>0</v>
      </c>
      <c r="H29" s="82" t="s">
        <v>205</v>
      </c>
      <c r="I29" s="82" t="s">
        <v>206</v>
      </c>
      <c r="J29" s="90"/>
      <c r="K29" s="109"/>
      <c r="L29" s="109"/>
      <c r="M29" s="87">
        <f>IFERROR($L29/J29,)</f>
        <v>0</v>
      </c>
      <c r="N29" s="87">
        <f>IFERROR($L29/K29,)</f>
        <v>0</v>
      </c>
    </row>
    <row r="30" ht="25.5" customHeight="1" spans="1:14">
      <c r="A30" s="82" t="s">
        <v>207</v>
      </c>
      <c r="B30" s="82" t="s">
        <v>208</v>
      </c>
      <c r="C30" s="90"/>
      <c r="D30" s="90"/>
      <c r="E30" s="92"/>
      <c r="F30" s="87">
        <f t="shared" si="6"/>
        <v>0</v>
      </c>
      <c r="G30" s="87">
        <f t="shared" si="6"/>
        <v>0</v>
      </c>
      <c r="H30" s="82"/>
      <c r="I30" s="82"/>
      <c r="J30" s="90"/>
      <c r="K30" s="109"/>
      <c r="L30" s="109"/>
      <c r="M30" s="94"/>
      <c r="N30" s="94"/>
    </row>
    <row r="31" ht="25.5" customHeight="1" spans="1:14">
      <c r="A31" s="100">
        <v>11006</v>
      </c>
      <c r="B31" s="82" t="s">
        <v>209</v>
      </c>
      <c r="C31" s="101">
        <f>SUM(C32:C33)</f>
        <v>0</v>
      </c>
      <c r="D31" s="101">
        <f>SUM(D32:D33)</f>
        <v>0</v>
      </c>
      <c r="E31" s="101">
        <f>SUM(E32:E33)</f>
        <v>0</v>
      </c>
      <c r="F31" s="102">
        <f t="shared" si="6"/>
        <v>0</v>
      </c>
      <c r="G31" s="102">
        <f t="shared" si="6"/>
        <v>0</v>
      </c>
      <c r="H31" s="103"/>
      <c r="I31" s="103"/>
      <c r="J31" s="104"/>
      <c r="K31" s="104"/>
      <c r="L31" s="104"/>
      <c r="M31" s="111"/>
      <c r="N31" s="111"/>
    </row>
    <row r="32" ht="25.5" customHeight="1" spans="1:14">
      <c r="A32" s="100">
        <v>1100601</v>
      </c>
      <c r="B32" s="103" t="s">
        <v>210</v>
      </c>
      <c r="C32" s="90">
        <v>0</v>
      </c>
      <c r="D32" s="104"/>
      <c r="E32" s="104"/>
      <c r="F32" s="102">
        <f t="shared" si="6"/>
        <v>0</v>
      </c>
      <c r="G32" s="102">
        <f t="shared" si="6"/>
        <v>0</v>
      </c>
      <c r="H32" s="103"/>
      <c r="I32" s="103"/>
      <c r="J32" s="104"/>
      <c r="K32" s="104"/>
      <c r="L32" s="104"/>
      <c r="M32" s="111"/>
      <c r="N32" s="111"/>
    </row>
    <row r="33" ht="25.5" customHeight="1" spans="1:14">
      <c r="A33" s="100">
        <v>1100602</v>
      </c>
      <c r="B33" s="103" t="s">
        <v>211</v>
      </c>
      <c r="C33" s="104">
        <v>0</v>
      </c>
      <c r="D33" s="104"/>
      <c r="E33" s="104"/>
      <c r="F33" s="102">
        <f t="shared" si="6"/>
        <v>0</v>
      </c>
      <c r="G33" s="102">
        <f t="shared" si="6"/>
        <v>0</v>
      </c>
      <c r="H33" s="103"/>
      <c r="I33" s="103"/>
      <c r="J33" s="104"/>
      <c r="K33" s="104"/>
      <c r="L33" s="104"/>
      <c r="M33" s="111"/>
      <c r="N33" s="111"/>
    </row>
    <row r="34" s="69" customFormat="1" ht="25.5" customHeight="1" spans="1:14">
      <c r="A34" s="105">
        <v>11011</v>
      </c>
      <c r="B34" s="103" t="s">
        <v>212</v>
      </c>
      <c r="C34" s="106">
        <f>C35</f>
        <v>0</v>
      </c>
      <c r="D34" s="106">
        <f>D35</f>
        <v>10017</v>
      </c>
      <c r="E34" s="106">
        <f>E35</f>
        <v>0</v>
      </c>
      <c r="F34" s="102">
        <f t="shared" si="6"/>
        <v>0</v>
      </c>
      <c r="G34" s="102">
        <f t="shared" si="6"/>
        <v>0</v>
      </c>
      <c r="H34" s="105">
        <v>23011</v>
      </c>
      <c r="I34" s="103" t="s">
        <v>213</v>
      </c>
      <c r="J34" s="112">
        <f>J35</f>
        <v>0</v>
      </c>
      <c r="K34" s="101">
        <f>K35</f>
        <v>10017</v>
      </c>
      <c r="L34" s="101">
        <f>L35</f>
        <v>0</v>
      </c>
      <c r="M34" s="102">
        <f>IFERROR($L34/J34,)</f>
        <v>0</v>
      </c>
      <c r="N34" s="113">
        <f>IFERROR($L34/K34,)</f>
        <v>0</v>
      </c>
    </row>
    <row r="35" s="69" customFormat="1" ht="25.5" customHeight="1" spans="1:14">
      <c r="A35" s="105">
        <v>1101101</v>
      </c>
      <c r="B35" s="103" t="s">
        <v>214</v>
      </c>
      <c r="C35" s="104"/>
      <c r="D35" s="104">
        <v>10017</v>
      </c>
      <c r="E35" s="104"/>
      <c r="F35" s="102">
        <f t="shared" si="6"/>
        <v>0</v>
      </c>
      <c r="G35" s="102">
        <f t="shared" si="6"/>
        <v>0</v>
      </c>
      <c r="H35" s="105">
        <v>2301101</v>
      </c>
      <c r="I35" s="103" t="s">
        <v>215</v>
      </c>
      <c r="J35" s="104"/>
      <c r="K35" s="104">
        <v>10017</v>
      </c>
      <c r="L35" s="104"/>
      <c r="M35" s="113">
        <f>IFERROR($L35/J35,)</f>
        <v>0</v>
      </c>
      <c r="N35" s="113">
        <f>IFERROR($L30/K31,)</f>
        <v>0</v>
      </c>
    </row>
    <row r="36" s="69" customFormat="1" ht="25.5" customHeight="1" spans="1:14">
      <c r="A36" s="82"/>
      <c r="B36" s="82"/>
      <c r="C36" s="90"/>
      <c r="D36" s="90"/>
      <c r="E36" s="92"/>
      <c r="F36" s="94"/>
      <c r="G36" s="94"/>
      <c r="H36" s="93"/>
      <c r="I36" s="93"/>
      <c r="J36" s="90"/>
      <c r="K36" s="109"/>
      <c r="L36" s="109"/>
      <c r="M36" s="94"/>
      <c r="N36" s="94"/>
    </row>
    <row r="37" s="69" customFormat="1" ht="25.5" customHeight="1" spans="1:14">
      <c r="A37" s="82"/>
      <c r="B37" s="83" t="s">
        <v>70</v>
      </c>
      <c r="C37" s="84">
        <f>SUM(C7:C8,C28)</f>
        <v>236384</v>
      </c>
      <c r="D37" s="84">
        <f>SUM(D7:D8,D28)</f>
        <v>269042</v>
      </c>
      <c r="E37" s="89">
        <f>SUM(E7:E8,E28)</f>
        <v>250055</v>
      </c>
      <c r="F37" s="87">
        <f>IFERROR($E37/C37,)</f>
        <v>1.05783386354406</v>
      </c>
      <c r="G37" s="87">
        <f>IFERROR($E37/D37,)</f>
        <v>0.929427375651385</v>
      </c>
      <c r="H37" s="82"/>
      <c r="I37" s="83" t="s">
        <v>128</v>
      </c>
      <c r="J37" s="84">
        <f>SUM(J7:J8,J28)</f>
        <v>236384</v>
      </c>
      <c r="K37" s="86">
        <f>SUM(K7:K8,K28)</f>
        <v>269042</v>
      </c>
      <c r="L37" s="86">
        <f>SUM(L7:L8,L28)</f>
        <v>250055</v>
      </c>
      <c r="M37" s="87">
        <f>IFERROR($L37/J37,)</f>
        <v>1.05783386354406</v>
      </c>
      <c r="N37" s="87">
        <f>IFERROR($L37/K37,)</f>
        <v>0.929427375651385</v>
      </c>
    </row>
    <row r="40" customHeight="1" spans="11:12">
      <c r="K40">
        <f>K37-D37</f>
        <v>0</v>
      </c>
      <c r="L40">
        <f>L37-E37</f>
        <v>0</v>
      </c>
    </row>
  </sheetData>
  <mergeCells count="14">
    <mergeCell ref="A2:N2"/>
    <mergeCell ref="M3:N3"/>
    <mergeCell ref="A4:G4"/>
    <mergeCell ref="H4:N4"/>
    <mergeCell ref="E5:G5"/>
    <mergeCell ref="L5:N5"/>
    <mergeCell ref="A5:A6"/>
    <mergeCell ref="B5:B6"/>
    <mergeCell ref="C5:C6"/>
    <mergeCell ref="D5:D6"/>
    <mergeCell ref="H5:H6"/>
    <mergeCell ref="I5:I6"/>
    <mergeCell ref="J5:J6"/>
    <mergeCell ref="K5:K6"/>
  </mergeCells>
  <pageMargins left="0.275590551181102" right="0.275590551181102" top="0.590551181102362" bottom="0.47244094488189" header="0.31496062992126" footer="0.31496062992126"/>
  <pageSetup paperSize="9" scale="5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7"/>
  <sheetViews>
    <sheetView workbookViewId="0">
      <selection activeCell="A3" sqref="A3:P3"/>
    </sheetView>
  </sheetViews>
  <sheetFormatPr defaultColWidth="8.75" defaultRowHeight="14.25" customHeight="1"/>
  <cols>
    <col min="1" max="1" width="11.75" customWidth="1"/>
    <col min="2" max="2" width="42.3833333333333" customWidth="1"/>
    <col min="3" max="3" width="12" customWidth="1"/>
    <col min="4" max="4" width="16.6333333333333" customWidth="1"/>
    <col min="5" max="5" width="10.75" customWidth="1"/>
    <col min="6" max="6" width="17.75" customWidth="1"/>
    <col min="7" max="7" width="22.25" customWidth="1"/>
    <col min="8" max="8" width="11.3833333333333" customWidth="1"/>
    <col min="9" max="9" width="33.6333333333333" customWidth="1"/>
    <col min="10" max="10" width="12" customWidth="1"/>
    <col min="11" max="11" width="16.6333333333333" customWidth="1"/>
    <col min="12" max="12" width="10.75" customWidth="1"/>
    <col min="13" max="13" width="17.75" customWidth="1"/>
    <col min="14" max="14" width="22.25" customWidth="1"/>
    <col min="15" max="16" width="29.6333333333333" customWidth="1"/>
  </cols>
  <sheetData>
    <row r="1" customHeight="1" spans="1:16">
      <c r="A1" s="24" t="s">
        <v>216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ht="24" customHeight="1" spans="1:16">
      <c r="A2" s="26" t="s">
        <v>217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ht="15.75" customHeight="1" spans="1:16">
      <c r="A3" s="27" t="s">
        <v>10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ht="23.25" customHeight="1" spans="1:16">
      <c r="A4" s="29" t="s">
        <v>131</v>
      </c>
      <c r="B4" s="29"/>
      <c r="C4" s="29"/>
      <c r="D4" s="29"/>
      <c r="E4" s="29"/>
      <c r="F4" s="29"/>
      <c r="G4" s="29"/>
      <c r="H4" s="29" t="s">
        <v>132</v>
      </c>
      <c r="I4" s="29"/>
      <c r="J4" s="29"/>
      <c r="K4" s="29"/>
      <c r="L4" s="29"/>
      <c r="M4" s="29"/>
      <c r="N4" s="29"/>
      <c r="O4" s="29"/>
      <c r="P4" s="29"/>
    </row>
    <row r="5" ht="19.5" customHeight="1" spans="1:16">
      <c r="A5" s="29" t="s">
        <v>133</v>
      </c>
      <c r="B5" s="29" t="s">
        <v>11</v>
      </c>
      <c r="C5" s="29" t="s">
        <v>73</v>
      </c>
      <c r="D5" s="29" t="s">
        <v>74</v>
      </c>
      <c r="E5" s="29" t="s">
        <v>14</v>
      </c>
      <c r="F5" s="29"/>
      <c r="G5" s="29"/>
      <c r="H5" s="29" t="s">
        <v>133</v>
      </c>
      <c r="I5" s="29" t="s">
        <v>11</v>
      </c>
      <c r="J5" s="29" t="s">
        <v>73</v>
      </c>
      <c r="K5" s="29" t="s">
        <v>74</v>
      </c>
      <c r="L5" s="29" t="s">
        <v>14</v>
      </c>
      <c r="M5" s="29"/>
      <c r="N5" s="29"/>
      <c r="O5" s="29"/>
      <c r="P5" s="29"/>
    </row>
    <row r="6" ht="60" customHeight="1" spans="1:16">
      <c r="A6" s="29"/>
      <c r="B6" s="29"/>
      <c r="C6" s="29"/>
      <c r="D6" s="29"/>
      <c r="E6" s="29" t="s">
        <v>17</v>
      </c>
      <c r="F6" s="29" t="s">
        <v>76</v>
      </c>
      <c r="G6" s="29" t="s">
        <v>19</v>
      </c>
      <c r="H6" s="29"/>
      <c r="I6" s="29"/>
      <c r="J6" s="29"/>
      <c r="K6" s="29"/>
      <c r="L6" s="29" t="s">
        <v>17</v>
      </c>
      <c r="M6" s="29" t="s">
        <v>76</v>
      </c>
      <c r="N6" s="29" t="s">
        <v>19</v>
      </c>
      <c r="O6" s="56" t="s">
        <v>77</v>
      </c>
      <c r="P6" s="56" t="s">
        <v>75</v>
      </c>
    </row>
    <row r="7" ht="30" customHeight="1" spans="1:16">
      <c r="A7" s="30" t="s">
        <v>218</v>
      </c>
      <c r="B7" s="31" t="s">
        <v>219</v>
      </c>
      <c r="C7" s="32">
        <f>SUM(C8,C10:C14,C20,C22,C25:C27,C29:C32,C38:C39)</f>
        <v>15000</v>
      </c>
      <c r="D7" s="33">
        <f>SUM(D8,D10:D14,D20,D22,D25:D27,D29:D32,D38:D39)</f>
        <v>0</v>
      </c>
      <c r="E7" s="33">
        <f>SUM(E8,E10:E14,E20,E22,E25:E27,E29:E32,E38:E39)</f>
        <v>15000</v>
      </c>
      <c r="F7" s="34">
        <f t="shared" ref="F7:F40" si="0">IFERROR($E7/C7,)</f>
        <v>1</v>
      </c>
      <c r="G7" s="34">
        <f t="shared" ref="G7:G40" si="1">IFERROR($E7/D7,)</f>
        <v>0</v>
      </c>
      <c r="H7" s="35" t="s">
        <v>88</v>
      </c>
      <c r="I7" s="57" t="s">
        <v>89</v>
      </c>
      <c r="J7" s="58"/>
      <c r="K7" s="59"/>
      <c r="L7" s="59"/>
      <c r="M7" s="34">
        <f t="shared" ref="M7:M19" si="2">IFERROR($L7/J7,)</f>
        <v>0</v>
      </c>
      <c r="N7" s="34">
        <f t="shared" ref="N7:N19" si="3">IFERROR($L7/K7,)</f>
        <v>0</v>
      </c>
      <c r="O7" s="60"/>
      <c r="P7" s="59"/>
    </row>
    <row r="8" ht="30" customHeight="1" spans="1:16">
      <c r="A8" s="36" t="s">
        <v>220</v>
      </c>
      <c r="B8" s="37" t="s">
        <v>221</v>
      </c>
      <c r="C8" s="38"/>
      <c r="D8" s="39"/>
      <c r="E8" s="39"/>
      <c r="F8" s="40">
        <f t="shared" si="0"/>
        <v>0</v>
      </c>
      <c r="G8" s="40">
        <f t="shared" si="1"/>
        <v>0</v>
      </c>
      <c r="H8" s="41" t="s">
        <v>90</v>
      </c>
      <c r="I8" s="61" t="s">
        <v>91</v>
      </c>
      <c r="J8" s="42"/>
      <c r="K8" s="59"/>
      <c r="L8" s="43"/>
      <c r="M8" s="40">
        <f t="shared" si="2"/>
        <v>0</v>
      </c>
      <c r="N8" s="40">
        <f t="shared" si="3"/>
        <v>0</v>
      </c>
      <c r="O8" s="62"/>
      <c r="P8" s="43"/>
    </row>
    <row r="9" ht="30" customHeight="1" spans="1:16">
      <c r="A9" s="36" t="s">
        <v>222</v>
      </c>
      <c r="B9" s="37" t="s">
        <v>223</v>
      </c>
      <c r="C9" s="42"/>
      <c r="D9" s="43"/>
      <c r="E9" s="43"/>
      <c r="F9" s="40">
        <f t="shared" si="0"/>
        <v>0</v>
      </c>
      <c r="G9" s="40">
        <f t="shared" si="1"/>
        <v>0</v>
      </c>
      <c r="H9" s="41" t="s">
        <v>92</v>
      </c>
      <c r="I9" s="61" t="s">
        <v>93</v>
      </c>
      <c r="J9" s="42"/>
      <c r="K9" s="59"/>
      <c r="L9" s="43"/>
      <c r="M9" s="40">
        <f t="shared" si="2"/>
        <v>0</v>
      </c>
      <c r="N9" s="40">
        <f t="shared" si="3"/>
        <v>0</v>
      </c>
      <c r="O9" s="62"/>
      <c r="P9" s="43"/>
    </row>
    <row r="10" ht="30" customHeight="1" spans="1:16">
      <c r="A10" s="36" t="s">
        <v>224</v>
      </c>
      <c r="B10" s="37" t="s">
        <v>225</v>
      </c>
      <c r="C10" s="42"/>
      <c r="D10" s="43"/>
      <c r="E10" s="43"/>
      <c r="F10" s="40">
        <f t="shared" si="0"/>
        <v>0</v>
      </c>
      <c r="G10" s="40">
        <f t="shared" si="1"/>
        <v>0</v>
      </c>
      <c r="H10" s="41" t="s">
        <v>96</v>
      </c>
      <c r="I10" s="61" t="s">
        <v>97</v>
      </c>
      <c r="J10" s="42"/>
      <c r="K10" s="59"/>
      <c r="L10" s="43"/>
      <c r="M10" s="40">
        <f t="shared" si="2"/>
        <v>0</v>
      </c>
      <c r="N10" s="40">
        <f t="shared" si="3"/>
        <v>0</v>
      </c>
      <c r="O10" s="62"/>
      <c r="P10" s="43"/>
    </row>
    <row r="11" ht="30" customHeight="1" spans="1:16">
      <c r="A11" s="44" t="s">
        <v>226</v>
      </c>
      <c r="B11" s="37" t="s">
        <v>227</v>
      </c>
      <c r="C11" s="42"/>
      <c r="D11" s="43"/>
      <c r="E11" s="43"/>
      <c r="F11" s="40">
        <f t="shared" si="0"/>
        <v>0</v>
      </c>
      <c r="G11" s="40">
        <f t="shared" si="1"/>
        <v>0</v>
      </c>
      <c r="H11" s="41" t="s">
        <v>98</v>
      </c>
      <c r="I11" s="61" t="s">
        <v>99</v>
      </c>
      <c r="J11" s="42">
        <v>15000</v>
      </c>
      <c r="K11" s="59"/>
      <c r="L11" s="43">
        <v>15000</v>
      </c>
      <c r="M11" s="40">
        <f t="shared" si="2"/>
        <v>1</v>
      </c>
      <c r="N11" s="40">
        <f t="shared" si="3"/>
        <v>0</v>
      </c>
      <c r="O11" s="62"/>
      <c r="P11" s="43">
        <v>47920</v>
      </c>
    </row>
    <row r="12" ht="30" customHeight="1" spans="1:16">
      <c r="A12" s="36" t="s">
        <v>228</v>
      </c>
      <c r="B12" s="37" t="s">
        <v>229</v>
      </c>
      <c r="C12" s="42"/>
      <c r="D12" s="43"/>
      <c r="E12" s="43"/>
      <c r="F12" s="40">
        <f t="shared" si="0"/>
        <v>0</v>
      </c>
      <c r="G12" s="40">
        <f t="shared" si="1"/>
        <v>0</v>
      </c>
      <c r="H12" s="41" t="s">
        <v>100</v>
      </c>
      <c r="I12" s="61" t="s">
        <v>101</v>
      </c>
      <c r="J12" s="42"/>
      <c r="K12" s="59"/>
      <c r="L12" s="43"/>
      <c r="M12" s="40">
        <f t="shared" si="2"/>
        <v>0</v>
      </c>
      <c r="N12" s="40">
        <f t="shared" si="3"/>
        <v>0</v>
      </c>
      <c r="O12" s="62"/>
      <c r="P12" s="43"/>
    </row>
    <row r="13" ht="30" customHeight="1" spans="1:16">
      <c r="A13" s="36" t="s">
        <v>230</v>
      </c>
      <c r="B13" s="37" t="s">
        <v>231</v>
      </c>
      <c r="C13" s="42"/>
      <c r="D13" s="43"/>
      <c r="E13" s="43"/>
      <c r="F13" s="40">
        <f t="shared" si="0"/>
        <v>0</v>
      </c>
      <c r="G13" s="40">
        <f t="shared" si="1"/>
        <v>0</v>
      </c>
      <c r="H13" s="41" t="s">
        <v>102</v>
      </c>
      <c r="I13" s="61" t="s">
        <v>103</v>
      </c>
      <c r="J13" s="42"/>
      <c r="K13" s="59"/>
      <c r="L13" s="43"/>
      <c r="M13" s="40">
        <f t="shared" si="2"/>
        <v>0</v>
      </c>
      <c r="N13" s="40">
        <f t="shared" si="3"/>
        <v>0</v>
      </c>
      <c r="O13" s="62"/>
      <c r="P13" s="43"/>
    </row>
    <row r="14" ht="30" customHeight="1" spans="1:16">
      <c r="A14" s="36" t="s">
        <v>232</v>
      </c>
      <c r="B14" s="37" t="s">
        <v>233</v>
      </c>
      <c r="C14" s="38">
        <v>15000</v>
      </c>
      <c r="D14" s="39">
        <v>0</v>
      </c>
      <c r="E14" s="39">
        <v>15000</v>
      </c>
      <c r="F14" s="40">
        <f t="shared" si="0"/>
        <v>1</v>
      </c>
      <c r="G14" s="40">
        <f t="shared" si="1"/>
        <v>0</v>
      </c>
      <c r="H14" s="41" t="s">
        <v>104</v>
      </c>
      <c r="I14" s="61" t="s">
        <v>105</v>
      </c>
      <c r="J14" s="42"/>
      <c r="K14" s="59"/>
      <c r="L14" s="43"/>
      <c r="M14" s="40">
        <f t="shared" si="2"/>
        <v>0</v>
      </c>
      <c r="N14" s="40">
        <f t="shared" si="3"/>
        <v>0</v>
      </c>
      <c r="O14" s="62"/>
      <c r="P14" s="43"/>
    </row>
    <row r="15" ht="30" customHeight="1" spans="1:16">
      <c r="A15" s="36" t="s">
        <v>234</v>
      </c>
      <c r="B15" s="45" t="s">
        <v>235</v>
      </c>
      <c r="C15" s="42">
        <v>15000</v>
      </c>
      <c r="D15" s="42">
        <v>0</v>
      </c>
      <c r="E15" s="42">
        <v>15000</v>
      </c>
      <c r="F15" s="40">
        <f t="shared" si="0"/>
        <v>1</v>
      </c>
      <c r="G15" s="40">
        <f t="shared" si="1"/>
        <v>0</v>
      </c>
      <c r="H15" s="41" t="s">
        <v>108</v>
      </c>
      <c r="I15" s="61" t="s">
        <v>109</v>
      </c>
      <c r="J15" s="42"/>
      <c r="K15" s="59"/>
      <c r="L15" s="43"/>
      <c r="M15" s="40">
        <f t="shared" si="2"/>
        <v>0</v>
      </c>
      <c r="N15" s="40">
        <f t="shared" si="3"/>
        <v>0</v>
      </c>
      <c r="O15" s="62"/>
      <c r="P15" s="43"/>
    </row>
    <row r="16" ht="30" customHeight="1" spans="1:16">
      <c r="A16" s="36" t="s">
        <v>236</v>
      </c>
      <c r="B16" s="45" t="s">
        <v>237</v>
      </c>
      <c r="C16" s="42"/>
      <c r="D16" s="43"/>
      <c r="E16" s="43"/>
      <c r="F16" s="40">
        <f t="shared" si="0"/>
        <v>0</v>
      </c>
      <c r="G16" s="40">
        <f t="shared" si="1"/>
        <v>0</v>
      </c>
      <c r="H16" s="41" t="s">
        <v>122</v>
      </c>
      <c r="I16" s="61" t="s">
        <v>123</v>
      </c>
      <c r="J16" s="42"/>
      <c r="K16" s="59">
        <v>3928</v>
      </c>
      <c r="L16" s="43"/>
      <c r="M16" s="40">
        <f t="shared" si="2"/>
        <v>0</v>
      </c>
      <c r="N16" s="40">
        <f t="shared" si="3"/>
        <v>0</v>
      </c>
      <c r="O16" s="62"/>
      <c r="P16" s="43">
        <v>350</v>
      </c>
    </row>
    <row r="17" ht="30" customHeight="1" spans="1:16">
      <c r="A17" s="36" t="s">
        <v>238</v>
      </c>
      <c r="B17" s="45" t="s">
        <v>239</v>
      </c>
      <c r="C17" s="42"/>
      <c r="D17" s="43"/>
      <c r="E17" s="43"/>
      <c r="F17" s="40">
        <f t="shared" si="0"/>
        <v>0</v>
      </c>
      <c r="G17" s="40">
        <f t="shared" si="1"/>
        <v>0</v>
      </c>
      <c r="H17" s="41" t="s">
        <v>124</v>
      </c>
      <c r="I17" s="61" t="s">
        <v>125</v>
      </c>
      <c r="J17" s="42"/>
      <c r="K17" s="59">
        <v>1306</v>
      </c>
      <c r="L17" s="43"/>
      <c r="M17" s="40">
        <f t="shared" si="2"/>
        <v>0</v>
      </c>
      <c r="N17" s="40">
        <f t="shared" si="3"/>
        <v>0</v>
      </c>
      <c r="O17" s="62"/>
      <c r="P17" s="43">
        <v>26740</v>
      </c>
    </row>
    <row r="18" ht="30" customHeight="1" spans="1:16">
      <c r="A18" s="36" t="s">
        <v>240</v>
      </c>
      <c r="B18" s="45" t="s">
        <v>241</v>
      </c>
      <c r="C18" s="42"/>
      <c r="D18" s="43"/>
      <c r="E18" s="43"/>
      <c r="F18" s="40">
        <f t="shared" si="0"/>
        <v>0</v>
      </c>
      <c r="G18" s="40">
        <f t="shared" si="1"/>
        <v>0</v>
      </c>
      <c r="H18" s="41" t="s">
        <v>126</v>
      </c>
      <c r="I18" s="61" t="s">
        <v>127</v>
      </c>
      <c r="J18" s="42"/>
      <c r="K18" s="59">
        <v>3</v>
      </c>
      <c r="L18" s="43"/>
      <c r="M18" s="40">
        <f t="shared" si="2"/>
        <v>0</v>
      </c>
      <c r="N18" s="40">
        <f t="shared" si="3"/>
        <v>0</v>
      </c>
      <c r="O18" s="62"/>
      <c r="P18" s="43">
        <v>35</v>
      </c>
    </row>
    <row r="19" ht="30" customHeight="1" spans="1:16">
      <c r="A19" s="36" t="s">
        <v>242</v>
      </c>
      <c r="B19" s="45" t="s">
        <v>243</v>
      </c>
      <c r="C19" s="42"/>
      <c r="D19" s="43"/>
      <c r="E19" s="43"/>
      <c r="F19" s="40">
        <f t="shared" si="0"/>
        <v>0</v>
      </c>
      <c r="G19" s="40">
        <f t="shared" si="1"/>
        <v>0</v>
      </c>
      <c r="H19" s="41" t="s">
        <v>244</v>
      </c>
      <c r="I19" s="61" t="s">
        <v>245</v>
      </c>
      <c r="J19" s="42"/>
      <c r="K19" s="59"/>
      <c r="L19" s="43"/>
      <c r="M19" s="40">
        <f t="shared" si="2"/>
        <v>0</v>
      </c>
      <c r="N19" s="40">
        <f t="shared" si="3"/>
        <v>0</v>
      </c>
      <c r="O19" s="62"/>
      <c r="P19" s="43"/>
    </row>
    <row r="20" ht="30" customHeight="1" spans="1:16">
      <c r="A20" s="36" t="s">
        <v>246</v>
      </c>
      <c r="B20" s="37" t="s">
        <v>247</v>
      </c>
      <c r="C20" s="38"/>
      <c r="D20" s="39"/>
      <c r="E20" s="39"/>
      <c r="F20" s="40">
        <f t="shared" si="0"/>
        <v>0</v>
      </c>
      <c r="G20" s="40">
        <f t="shared" si="1"/>
        <v>0</v>
      </c>
      <c r="H20" s="41"/>
      <c r="I20" s="61"/>
      <c r="J20" s="42"/>
      <c r="K20" s="43"/>
      <c r="L20" s="43"/>
      <c r="M20" s="47"/>
      <c r="N20" s="47"/>
      <c r="O20" s="63"/>
      <c r="P20" s="64"/>
    </row>
    <row r="21" ht="30" customHeight="1" spans="1:16">
      <c r="A21" s="36" t="s">
        <v>248</v>
      </c>
      <c r="B21" s="37" t="s">
        <v>249</v>
      </c>
      <c r="C21" s="42"/>
      <c r="D21" s="43"/>
      <c r="E21" s="43"/>
      <c r="F21" s="40">
        <f t="shared" si="0"/>
        <v>0</v>
      </c>
      <c r="G21" s="40">
        <f t="shared" si="1"/>
        <v>0</v>
      </c>
      <c r="H21" s="41"/>
      <c r="I21" s="61"/>
      <c r="J21" s="42"/>
      <c r="K21" s="43"/>
      <c r="L21" s="43"/>
      <c r="M21" s="47"/>
      <c r="N21" s="47"/>
      <c r="O21" s="63"/>
      <c r="P21" s="64"/>
    </row>
    <row r="22" ht="30" customHeight="1" spans="1:16">
      <c r="A22" s="36" t="s">
        <v>250</v>
      </c>
      <c r="B22" s="45" t="s">
        <v>251</v>
      </c>
      <c r="C22" s="38"/>
      <c r="D22" s="39"/>
      <c r="E22" s="39"/>
      <c r="F22" s="40">
        <f t="shared" si="0"/>
        <v>0</v>
      </c>
      <c r="G22" s="40">
        <f t="shared" si="1"/>
        <v>0</v>
      </c>
      <c r="H22" s="41"/>
      <c r="I22" s="61"/>
      <c r="J22" s="42"/>
      <c r="K22" s="43"/>
      <c r="L22" s="43"/>
      <c r="M22" s="47"/>
      <c r="N22" s="47"/>
      <c r="O22" s="63"/>
      <c r="P22" s="64"/>
    </row>
    <row r="23" ht="30" customHeight="1" spans="1:16">
      <c r="A23" s="36" t="s">
        <v>252</v>
      </c>
      <c r="B23" s="45" t="s">
        <v>253</v>
      </c>
      <c r="C23" s="42"/>
      <c r="D23" s="43"/>
      <c r="E23" s="43"/>
      <c r="F23" s="40">
        <f t="shared" si="0"/>
        <v>0</v>
      </c>
      <c r="G23" s="40">
        <f t="shared" si="1"/>
        <v>0</v>
      </c>
      <c r="H23" s="41"/>
      <c r="I23" s="61"/>
      <c r="J23" s="42"/>
      <c r="K23" s="43"/>
      <c r="L23" s="43"/>
      <c r="M23" s="47"/>
      <c r="N23" s="47"/>
      <c r="O23" s="63"/>
      <c r="P23" s="64"/>
    </row>
    <row r="24" ht="30" customHeight="1" spans="1:16">
      <c r="A24" s="36" t="s">
        <v>254</v>
      </c>
      <c r="B24" s="45" t="s">
        <v>255</v>
      </c>
      <c r="C24" s="42"/>
      <c r="D24" s="43"/>
      <c r="E24" s="43"/>
      <c r="F24" s="40">
        <f t="shared" si="0"/>
        <v>0</v>
      </c>
      <c r="G24" s="40">
        <f t="shared" si="1"/>
        <v>0</v>
      </c>
      <c r="H24" s="41"/>
      <c r="I24" s="61"/>
      <c r="J24" s="42"/>
      <c r="K24" s="43"/>
      <c r="L24" s="43"/>
      <c r="M24" s="47"/>
      <c r="N24" s="47"/>
      <c r="O24" s="63"/>
      <c r="P24" s="64"/>
    </row>
    <row r="25" ht="30" customHeight="1" spans="1:16">
      <c r="A25" s="36" t="s">
        <v>256</v>
      </c>
      <c r="B25" s="46" t="s">
        <v>257</v>
      </c>
      <c r="C25" s="42"/>
      <c r="D25" s="43"/>
      <c r="E25" s="42"/>
      <c r="F25" s="40">
        <f t="shared" si="0"/>
        <v>0</v>
      </c>
      <c r="G25" s="40">
        <f t="shared" si="1"/>
        <v>0</v>
      </c>
      <c r="H25" s="41"/>
      <c r="I25" s="61"/>
      <c r="J25" s="42"/>
      <c r="K25" s="43"/>
      <c r="L25" s="43"/>
      <c r="M25" s="47"/>
      <c r="N25" s="47"/>
      <c r="O25" s="63"/>
      <c r="P25" s="64"/>
    </row>
    <row r="26" ht="30" customHeight="1" spans="1:16">
      <c r="A26" s="36" t="s">
        <v>258</v>
      </c>
      <c r="B26" s="37" t="s">
        <v>259</v>
      </c>
      <c r="C26" s="42"/>
      <c r="D26" s="43"/>
      <c r="E26" s="43"/>
      <c r="F26" s="40">
        <f t="shared" si="0"/>
        <v>0</v>
      </c>
      <c r="G26" s="40">
        <f t="shared" si="1"/>
        <v>0</v>
      </c>
      <c r="H26" s="41"/>
      <c r="I26" s="61"/>
      <c r="J26" s="42"/>
      <c r="K26" s="43"/>
      <c r="L26" s="43"/>
      <c r="M26" s="47"/>
      <c r="N26" s="47"/>
      <c r="O26" s="63"/>
      <c r="P26" s="64"/>
    </row>
    <row r="27" ht="30" customHeight="1" spans="1:16">
      <c r="A27" s="36" t="s">
        <v>260</v>
      </c>
      <c r="B27" s="37" t="s">
        <v>261</v>
      </c>
      <c r="C27" s="38"/>
      <c r="D27" s="39"/>
      <c r="E27" s="39"/>
      <c r="F27" s="40">
        <f t="shared" si="0"/>
        <v>0</v>
      </c>
      <c r="G27" s="40">
        <f t="shared" si="1"/>
        <v>0</v>
      </c>
      <c r="H27" s="41"/>
      <c r="I27" s="61"/>
      <c r="J27" s="42"/>
      <c r="K27" s="43"/>
      <c r="L27" s="43"/>
      <c r="M27" s="47"/>
      <c r="N27" s="47"/>
      <c r="O27" s="63"/>
      <c r="P27" s="64"/>
    </row>
    <row r="28" ht="30" customHeight="1" spans="1:16">
      <c r="A28" s="36" t="s">
        <v>262</v>
      </c>
      <c r="B28" s="37" t="s">
        <v>263</v>
      </c>
      <c r="C28" s="42"/>
      <c r="D28" s="43"/>
      <c r="E28" s="43"/>
      <c r="F28" s="40">
        <f t="shared" si="0"/>
        <v>0</v>
      </c>
      <c r="G28" s="40">
        <f t="shared" si="1"/>
        <v>0</v>
      </c>
      <c r="H28" s="41"/>
      <c r="I28" s="61"/>
      <c r="J28" s="42"/>
      <c r="K28" s="43"/>
      <c r="L28" s="43"/>
      <c r="M28" s="47"/>
      <c r="N28" s="47"/>
      <c r="O28" s="63"/>
      <c r="P28" s="64"/>
    </row>
    <row r="29" ht="30" customHeight="1" spans="1:16">
      <c r="A29" s="36" t="s">
        <v>264</v>
      </c>
      <c r="B29" s="37" t="s">
        <v>265</v>
      </c>
      <c r="C29" s="42"/>
      <c r="D29" s="43"/>
      <c r="E29" s="43"/>
      <c r="F29" s="40">
        <f t="shared" si="0"/>
        <v>0</v>
      </c>
      <c r="G29" s="40">
        <f t="shared" si="1"/>
        <v>0</v>
      </c>
      <c r="H29" s="41"/>
      <c r="I29" s="61"/>
      <c r="J29" s="42"/>
      <c r="K29" s="43"/>
      <c r="L29" s="43"/>
      <c r="M29" s="47"/>
      <c r="N29" s="47"/>
      <c r="O29" s="63"/>
      <c r="P29" s="64"/>
    </row>
    <row r="30" ht="30" customHeight="1" spans="1:16">
      <c r="A30" s="36" t="s">
        <v>266</v>
      </c>
      <c r="B30" s="37" t="s">
        <v>267</v>
      </c>
      <c r="C30" s="42"/>
      <c r="D30" s="43"/>
      <c r="E30" s="43"/>
      <c r="F30" s="40">
        <f t="shared" si="0"/>
        <v>0</v>
      </c>
      <c r="G30" s="40">
        <f t="shared" si="1"/>
        <v>0</v>
      </c>
      <c r="H30" s="41"/>
      <c r="I30" s="61"/>
      <c r="J30" s="42"/>
      <c r="K30" s="43"/>
      <c r="L30" s="43"/>
      <c r="M30" s="47"/>
      <c r="N30" s="47"/>
      <c r="O30" s="63"/>
      <c r="P30" s="64"/>
    </row>
    <row r="31" ht="30" customHeight="1" spans="1:16">
      <c r="A31" s="36" t="s">
        <v>268</v>
      </c>
      <c r="B31" s="37" t="s">
        <v>269</v>
      </c>
      <c r="C31" s="42"/>
      <c r="D31" s="43"/>
      <c r="E31" s="43"/>
      <c r="F31" s="40">
        <f t="shared" si="0"/>
        <v>0</v>
      </c>
      <c r="G31" s="40">
        <f t="shared" si="1"/>
        <v>0</v>
      </c>
      <c r="H31" s="41"/>
      <c r="I31" s="61"/>
      <c r="J31" s="42"/>
      <c r="K31" s="43"/>
      <c r="L31" s="43"/>
      <c r="M31" s="47"/>
      <c r="N31" s="47"/>
      <c r="O31" s="63"/>
      <c r="P31" s="64"/>
    </row>
    <row r="32" ht="30" customHeight="1" spans="1:16">
      <c r="A32" s="36" t="s">
        <v>270</v>
      </c>
      <c r="B32" s="37" t="s">
        <v>271</v>
      </c>
      <c r="C32" s="38"/>
      <c r="D32" s="39"/>
      <c r="E32" s="39"/>
      <c r="F32" s="40">
        <f t="shared" si="0"/>
        <v>0</v>
      </c>
      <c r="G32" s="40">
        <f t="shared" si="1"/>
        <v>0</v>
      </c>
      <c r="H32" s="41"/>
      <c r="I32" s="61"/>
      <c r="J32" s="42"/>
      <c r="K32" s="43"/>
      <c r="L32" s="43"/>
      <c r="M32" s="47"/>
      <c r="N32" s="47"/>
      <c r="O32" s="63"/>
      <c r="P32" s="64"/>
    </row>
    <row r="33" ht="30" customHeight="1" spans="1:16">
      <c r="A33" s="36" t="s">
        <v>272</v>
      </c>
      <c r="B33" s="45" t="s">
        <v>273</v>
      </c>
      <c r="C33" s="42"/>
      <c r="D33" s="43"/>
      <c r="E33" s="43"/>
      <c r="F33" s="40">
        <f t="shared" si="0"/>
        <v>0</v>
      </c>
      <c r="G33" s="40">
        <f t="shared" si="1"/>
        <v>0</v>
      </c>
      <c r="H33" s="41"/>
      <c r="I33" s="61"/>
      <c r="J33" s="42"/>
      <c r="K33" s="43"/>
      <c r="L33" s="43"/>
      <c r="M33" s="47"/>
      <c r="N33" s="47"/>
      <c r="O33" s="63"/>
      <c r="P33" s="64"/>
    </row>
    <row r="34" ht="30" customHeight="1" spans="1:16">
      <c r="A34" s="36" t="s">
        <v>274</v>
      </c>
      <c r="B34" s="45" t="s">
        <v>275</v>
      </c>
      <c r="C34" s="42"/>
      <c r="D34" s="43"/>
      <c r="E34" s="43"/>
      <c r="F34" s="40">
        <f t="shared" si="0"/>
        <v>0</v>
      </c>
      <c r="G34" s="40">
        <f t="shared" si="1"/>
        <v>0</v>
      </c>
      <c r="H34" s="41"/>
      <c r="I34" s="61"/>
      <c r="J34" s="42"/>
      <c r="K34" s="43"/>
      <c r="L34" s="43"/>
      <c r="M34" s="47"/>
      <c r="N34" s="47"/>
      <c r="O34" s="63"/>
      <c r="P34" s="64"/>
    </row>
    <row r="35" ht="30" customHeight="1" spans="1:16">
      <c r="A35" s="36" t="s">
        <v>276</v>
      </c>
      <c r="B35" s="37" t="s">
        <v>277</v>
      </c>
      <c r="C35" s="42"/>
      <c r="D35" s="43"/>
      <c r="E35" s="43"/>
      <c r="F35" s="40">
        <f t="shared" si="0"/>
        <v>0</v>
      </c>
      <c r="G35" s="40">
        <f t="shared" si="1"/>
        <v>0</v>
      </c>
      <c r="H35" s="41"/>
      <c r="I35" s="61"/>
      <c r="J35" s="42"/>
      <c r="K35" s="43"/>
      <c r="L35" s="43"/>
      <c r="M35" s="47"/>
      <c r="N35" s="47"/>
      <c r="O35" s="63"/>
      <c r="P35" s="64"/>
    </row>
    <row r="36" ht="30" customHeight="1" spans="1:16">
      <c r="A36" s="36" t="s">
        <v>278</v>
      </c>
      <c r="B36" s="37" t="s">
        <v>279</v>
      </c>
      <c r="C36" s="42"/>
      <c r="D36" s="43"/>
      <c r="E36" s="43"/>
      <c r="F36" s="40">
        <f t="shared" si="0"/>
        <v>0</v>
      </c>
      <c r="G36" s="40">
        <f t="shared" si="1"/>
        <v>0</v>
      </c>
      <c r="H36" s="41"/>
      <c r="I36" s="61"/>
      <c r="J36" s="42"/>
      <c r="K36" s="43"/>
      <c r="L36" s="43"/>
      <c r="M36" s="47"/>
      <c r="N36" s="47"/>
      <c r="O36" s="63"/>
      <c r="P36" s="64"/>
    </row>
    <row r="37" ht="30" customHeight="1" spans="1:16">
      <c r="A37" s="36" t="s">
        <v>280</v>
      </c>
      <c r="B37" s="45" t="s">
        <v>281</v>
      </c>
      <c r="C37" s="42"/>
      <c r="D37" s="43"/>
      <c r="E37" s="43"/>
      <c r="F37" s="40">
        <f t="shared" si="0"/>
        <v>0</v>
      </c>
      <c r="G37" s="40">
        <f t="shared" si="1"/>
        <v>0</v>
      </c>
      <c r="H37" s="41"/>
      <c r="I37" s="61"/>
      <c r="J37" s="42"/>
      <c r="K37" s="43"/>
      <c r="L37" s="43"/>
      <c r="M37" s="47"/>
      <c r="N37" s="47"/>
      <c r="O37" s="63"/>
      <c r="P37" s="64"/>
    </row>
    <row r="38" ht="30" customHeight="1" spans="1:16">
      <c r="A38" s="36" t="s">
        <v>282</v>
      </c>
      <c r="B38" s="45" t="s">
        <v>283</v>
      </c>
      <c r="C38" s="42"/>
      <c r="D38" s="43"/>
      <c r="E38" s="43"/>
      <c r="F38" s="40">
        <f t="shared" si="0"/>
        <v>0</v>
      </c>
      <c r="G38" s="40">
        <f t="shared" si="1"/>
        <v>0</v>
      </c>
      <c r="H38" s="41"/>
      <c r="I38" s="61"/>
      <c r="J38" s="42"/>
      <c r="K38" s="43"/>
      <c r="L38" s="43"/>
      <c r="M38" s="47"/>
      <c r="N38" s="47"/>
      <c r="O38" s="63"/>
      <c r="P38" s="64"/>
    </row>
    <row r="39" ht="30" customHeight="1" spans="1:16">
      <c r="A39" s="36" t="s">
        <v>284</v>
      </c>
      <c r="B39" s="37" t="s">
        <v>285</v>
      </c>
      <c r="C39" s="42"/>
      <c r="D39" s="43"/>
      <c r="E39" s="43"/>
      <c r="F39" s="40">
        <f t="shared" si="0"/>
        <v>0</v>
      </c>
      <c r="G39" s="40">
        <f t="shared" si="1"/>
        <v>0</v>
      </c>
      <c r="H39" s="41"/>
      <c r="I39" s="61"/>
      <c r="J39" s="42"/>
      <c r="K39" s="43"/>
      <c r="L39" s="43"/>
      <c r="M39" s="47"/>
      <c r="N39" s="47"/>
      <c r="O39" s="63"/>
      <c r="P39" s="64"/>
    </row>
    <row r="40" ht="30" customHeight="1" spans="1:16">
      <c r="A40" s="36" t="s">
        <v>286</v>
      </c>
      <c r="B40" s="45" t="s">
        <v>287</v>
      </c>
      <c r="C40" s="42"/>
      <c r="D40" s="43"/>
      <c r="E40" s="43"/>
      <c r="F40" s="40">
        <f t="shared" si="0"/>
        <v>0</v>
      </c>
      <c r="G40" s="40">
        <f t="shared" si="1"/>
        <v>0</v>
      </c>
      <c r="H40" s="41"/>
      <c r="I40" s="61"/>
      <c r="J40" s="42"/>
      <c r="K40" s="43"/>
      <c r="L40" s="43"/>
      <c r="M40" s="47"/>
      <c r="N40" s="47"/>
      <c r="O40" s="63"/>
      <c r="P40" s="64"/>
    </row>
    <row r="41" ht="30" customHeight="1" spans="1:16">
      <c r="A41" s="36"/>
      <c r="B41" s="36"/>
      <c r="C41" s="42"/>
      <c r="D41" s="43"/>
      <c r="E41" s="43"/>
      <c r="F41" s="47"/>
      <c r="G41" s="47"/>
      <c r="H41" s="41"/>
      <c r="I41" s="61"/>
      <c r="J41" s="42"/>
      <c r="K41" s="43"/>
      <c r="L41" s="43"/>
      <c r="M41" s="47"/>
      <c r="N41" s="47"/>
      <c r="O41" s="65"/>
      <c r="P41" s="64"/>
    </row>
    <row r="42" ht="30" customHeight="1" spans="1:16">
      <c r="A42" s="36"/>
      <c r="B42" s="36"/>
      <c r="C42" s="42"/>
      <c r="D42" s="43"/>
      <c r="E42" s="43"/>
      <c r="F42" s="47"/>
      <c r="G42" s="47"/>
      <c r="H42" s="41"/>
      <c r="I42" s="61"/>
      <c r="J42" s="42"/>
      <c r="K42" s="43"/>
      <c r="L42" s="43"/>
      <c r="M42" s="47"/>
      <c r="N42" s="47"/>
      <c r="O42" s="65"/>
      <c r="P42" s="64"/>
    </row>
    <row r="43" ht="30" customHeight="1" spans="1:16">
      <c r="A43" s="36"/>
      <c r="B43" s="48" t="s">
        <v>135</v>
      </c>
      <c r="C43" s="38">
        <f>SUM(C7,C40)</f>
        <v>15000</v>
      </c>
      <c r="D43" s="39">
        <f>SUM(D7,D40)</f>
        <v>0</v>
      </c>
      <c r="E43" s="39">
        <f>SUM(E7,E40)</f>
        <v>15000</v>
      </c>
      <c r="F43" s="40">
        <f t="shared" ref="F43:F55" si="4">IFERROR($E43/C43,)</f>
        <v>1</v>
      </c>
      <c r="G43" s="40">
        <f t="shared" ref="G43:G55" si="5">IFERROR($E43/D43,)</f>
        <v>0</v>
      </c>
      <c r="H43" s="41"/>
      <c r="I43" s="66" t="s">
        <v>136</v>
      </c>
      <c r="J43" s="38">
        <f t="shared" ref="J43:L43" si="6">SUM(J7:J42)</f>
        <v>15000</v>
      </c>
      <c r="K43" s="39">
        <f t="shared" si="6"/>
        <v>5237</v>
      </c>
      <c r="L43" s="39">
        <f t="shared" si="6"/>
        <v>15000</v>
      </c>
      <c r="M43" s="40">
        <f t="shared" ref="M43:M52" si="7">IFERROR($L43/J43,)</f>
        <v>1</v>
      </c>
      <c r="N43" s="40">
        <f t="shared" ref="N43:N52" si="8">IFERROR($L43/K43,)</f>
        <v>2.86423524918847</v>
      </c>
      <c r="O43" s="67"/>
      <c r="P43" s="42">
        <v>47959</v>
      </c>
    </row>
    <row r="44" ht="30" customHeight="1" spans="1:16">
      <c r="A44" s="36" t="s">
        <v>137</v>
      </c>
      <c r="B44" s="49" t="s">
        <v>138</v>
      </c>
      <c r="C44" s="38">
        <f>SUM(C45:C46,C48)</f>
        <v>0</v>
      </c>
      <c r="D44" s="39">
        <f>SUM(D45:D46,D48)</f>
        <v>1537</v>
      </c>
      <c r="E44" s="39">
        <f>SUM(E45:E46,E48)</f>
        <v>0</v>
      </c>
      <c r="F44" s="40">
        <f t="shared" si="4"/>
        <v>0</v>
      </c>
      <c r="G44" s="40">
        <f t="shared" si="5"/>
        <v>0</v>
      </c>
      <c r="H44" s="41" t="s">
        <v>139</v>
      </c>
      <c r="I44" s="55" t="s">
        <v>140</v>
      </c>
      <c r="J44" s="38">
        <f t="shared" ref="J44:L44" si="9">SUM(J45,J47,J49)</f>
        <v>0</v>
      </c>
      <c r="K44" s="39">
        <f t="shared" si="9"/>
        <v>0</v>
      </c>
      <c r="L44" s="39">
        <f t="shared" si="9"/>
        <v>0</v>
      </c>
      <c r="M44" s="40">
        <f t="shared" si="7"/>
        <v>0</v>
      </c>
      <c r="N44" s="40">
        <f t="shared" si="8"/>
        <v>0</v>
      </c>
      <c r="O44" s="67"/>
      <c r="P44" s="42">
        <v>25000</v>
      </c>
    </row>
    <row r="45" ht="30" customHeight="1" spans="1:16">
      <c r="A45" s="36" t="s">
        <v>288</v>
      </c>
      <c r="B45" s="49" t="s">
        <v>289</v>
      </c>
      <c r="C45" s="42"/>
      <c r="D45" s="43">
        <v>310</v>
      </c>
      <c r="E45" s="50"/>
      <c r="F45" s="40">
        <f t="shared" si="4"/>
        <v>0</v>
      </c>
      <c r="G45" s="40">
        <f t="shared" si="5"/>
        <v>0</v>
      </c>
      <c r="H45" s="41" t="s">
        <v>142</v>
      </c>
      <c r="I45" s="55" t="s">
        <v>143</v>
      </c>
      <c r="J45" s="38">
        <f t="shared" ref="J45:L45" si="10">J46</f>
        <v>0</v>
      </c>
      <c r="K45" s="39">
        <f t="shared" si="10"/>
        <v>0</v>
      </c>
      <c r="L45" s="39">
        <f t="shared" si="10"/>
        <v>0</v>
      </c>
      <c r="M45" s="40">
        <f t="shared" si="7"/>
        <v>0</v>
      </c>
      <c r="N45" s="40">
        <f t="shared" si="8"/>
        <v>0</v>
      </c>
      <c r="O45" s="67"/>
      <c r="P45" s="42"/>
    </row>
    <row r="46" ht="30" customHeight="1" spans="1:16">
      <c r="A46" s="36" t="s">
        <v>156</v>
      </c>
      <c r="B46" s="49" t="s">
        <v>157</v>
      </c>
      <c r="C46" s="38">
        <f t="shared" ref="C46:C49" si="11">C47</f>
        <v>0</v>
      </c>
      <c r="D46" s="38">
        <v>247</v>
      </c>
      <c r="E46" s="38">
        <f t="shared" ref="E46:E49" si="12">E47</f>
        <v>0</v>
      </c>
      <c r="F46" s="40">
        <f t="shared" si="4"/>
        <v>0</v>
      </c>
      <c r="G46" s="40">
        <f t="shared" si="5"/>
        <v>0</v>
      </c>
      <c r="H46" s="41" t="s">
        <v>290</v>
      </c>
      <c r="I46" s="55" t="s">
        <v>291</v>
      </c>
      <c r="J46" s="42"/>
      <c r="K46" s="43"/>
      <c r="L46" s="43"/>
      <c r="M46" s="40">
        <f t="shared" si="7"/>
        <v>0</v>
      </c>
      <c r="N46" s="40">
        <f t="shared" si="8"/>
        <v>0</v>
      </c>
      <c r="O46" s="67"/>
      <c r="P46" s="42"/>
    </row>
    <row r="47" ht="30" customHeight="1" spans="1:16">
      <c r="A47" s="36" t="s">
        <v>292</v>
      </c>
      <c r="B47" s="49" t="s">
        <v>293</v>
      </c>
      <c r="C47" s="42"/>
      <c r="D47" s="51"/>
      <c r="E47" s="50"/>
      <c r="F47" s="40">
        <f t="shared" si="4"/>
        <v>0</v>
      </c>
      <c r="G47" s="40">
        <f t="shared" si="5"/>
        <v>0</v>
      </c>
      <c r="H47" s="41" t="s">
        <v>154</v>
      </c>
      <c r="I47" s="68" t="s">
        <v>155</v>
      </c>
      <c r="J47" s="38">
        <f t="shared" ref="J47:L47" si="13">J48</f>
        <v>0</v>
      </c>
      <c r="K47" s="39">
        <f t="shared" si="13"/>
        <v>0</v>
      </c>
      <c r="L47" s="39">
        <f t="shared" si="13"/>
        <v>0</v>
      </c>
      <c r="M47" s="40">
        <f t="shared" si="7"/>
        <v>0</v>
      </c>
      <c r="N47" s="40">
        <f t="shared" si="8"/>
        <v>0</v>
      </c>
      <c r="O47" s="67"/>
      <c r="P47" s="42">
        <v>25000</v>
      </c>
    </row>
    <row r="48" ht="30" customHeight="1" spans="1:16">
      <c r="A48" s="36" t="s">
        <v>164</v>
      </c>
      <c r="B48" s="49" t="s">
        <v>165</v>
      </c>
      <c r="C48" s="38">
        <f t="shared" si="11"/>
        <v>0</v>
      </c>
      <c r="D48" s="39">
        <f t="shared" ref="D48:D52" si="14">D49</f>
        <v>980</v>
      </c>
      <c r="E48" s="39">
        <f t="shared" si="12"/>
        <v>0</v>
      </c>
      <c r="F48" s="40">
        <f t="shared" si="4"/>
        <v>0</v>
      </c>
      <c r="G48" s="40">
        <f t="shared" si="5"/>
        <v>0</v>
      </c>
      <c r="H48" s="41" t="s">
        <v>294</v>
      </c>
      <c r="I48" s="55" t="s">
        <v>295</v>
      </c>
      <c r="J48" s="42"/>
      <c r="K48" s="43"/>
      <c r="L48" s="50"/>
      <c r="M48" s="40">
        <f t="shared" si="7"/>
        <v>0</v>
      </c>
      <c r="N48" s="40">
        <f t="shared" si="8"/>
        <v>0</v>
      </c>
      <c r="O48" s="67"/>
      <c r="P48" s="42">
        <v>25000</v>
      </c>
    </row>
    <row r="49" ht="30" customHeight="1" spans="1:16">
      <c r="A49" s="36" t="s">
        <v>296</v>
      </c>
      <c r="B49" s="49" t="s">
        <v>297</v>
      </c>
      <c r="C49" s="39">
        <f t="shared" si="11"/>
        <v>0</v>
      </c>
      <c r="D49" s="39">
        <f t="shared" si="14"/>
        <v>980</v>
      </c>
      <c r="E49" s="39">
        <f t="shared" si="12"/>
        <v>0</v>
      </c>
      <c r="F49" s="40">
        <f t="shared" si="4"/>
        <v>0</v>
      </c>
      <c r="G49" s="40">
        <f t="shared" si="5"/>
        <v>0</v>
      </c>
      <c r="H49" s="41" t="s">
        <v>160</v>
      </c>
      <c r="I49" s="55" t="s">
        <v>161</v>
      </c>
      <c r="J49" s="38">
        <f t="shared" ref="J49:L49" si="15">J50</f>
        <v>0</v>
      </c>
      <c r="K49" s="39">
        <f t="shared" si="15"/>
        <v>0</v>
      </c>
      <c r="L49" s="39">
        <f t="shared" si="15"/>
        <v>0</v>
      </c>
      <c r="M49" s="40">
        <f t="shared" si="7"/>
        <v>0</v>
      </c>
      <c r="N49" s="40">
        <f t="shared" si="8"/>
        <v>0</v>
      </c>
      <c r="O49" s="67"/>
      <c r="P49" s="42"/>
    </row>
    <row r="50" ht="30" customHeight="1" spans="1:16">
      <c r="A50" s="36" t="s">
        <v>298</v>
      </c>
      <c r="B50" s="49" t="s">
        <v>299</v>
      </c>
      <c r="C50" s="42"/>
      <c r="D50" s="43">
        <v>980</v>
      </c>
      <c r="E50" s="43"/>
      <c r="F50" s="40">
        <f t="shared" si="4"/>
        <v>0</v>
      </c>
      <c r="G50" s="40">
        <f t="shared" si="5"/>
        <v>0</v>
      </c>
      <c r="H50" s="41" t="s">
        <v>300</v>
      </c>
      <c r="I50" s="55" t="s">
        <v>301</v>
      </c>
      <c r="J50" s="42"/>
      <c r="K50" s="50"/>
      <c r="L50" s="43"/>
      <c r="M50" s="40">
        <f t="shared" si="7"/>
        <v>0</v>
      </c>
      <c r="N50" s="40">
        <f t="shared" si="8"/>
        <v>0</v>
      </c>
      <c r="O50" s="67"/>
      <c r="P50" s="42">
        <v>2703</v>
      </c>
    </row>
    <row r="51" ht="30" customHeight="1" spans="1:16">
      <c r="A51" s="36" t="s">
        <v>199</v>
      </c>
      <c r="B51" s="49" t="s">
        <v>200</v>
      </c>
      <c r="C51" s="38">
        <f>C52</f>
        <v>0</v>
      </c>
      <c r="D51" s="39">
        <f t="shared" si="14"/>
        <v>3700</v>
      </c>
      <c r="E51" s="39">
        <f>E52</f>
        <v>0</v>
      </c>
      <c r="F51" s="40">
        <f t="shared" si="4"/>
        <v>0</v>
      </c>
      <c r="G51" s="40">
        <f t="shared" si="5"/>
        <v>0</v>
      </c>
      <c r="H51" s="41" t="s">
        <v>201</v>
      </c>
      <c r="I51" s="55" t="s">
        <v>202</v>
      </c>
      <c r="J51" s="38">
        <f t="shared" ref="J51:L51" si="16">J52</f>
        <v>0</v>
      </c>
      <c r="K51" s="39">
        <f t="shared" si="16"/>
        <v>0</v>
      </c>
      <c r="L51" s="39">
        <f t="shared" si="16"/>
        <v>0</v>
      </c>
      <c r="M51" s="40">
        <f t="shared" si="7"/>
        <v>0</v>
      </c>
      <c r="N51" s="40">
        <f t="shared" si="8"/>
        <v>0</v>
      </c>
      <c r="O51" s="67"/>
      <c r="P51" s="42">
        <v>2703</v>
      </c>
    </row>
    <row r="52" ht="30" customHeight="1" spans="1:16">
      <c r="A52" s="36" t="s">
        <v>203</v>
      </c>
      <c r="B52" s="49" t="s">
        <v>204</v>
      </c>
      <c r="C52" s="38">
        <f>C53</f>
        <v>0</v>
      </c>
      <c r="D52" s="39">
        <f t="shared" si="14"/>
        <v>3700</v>
      </c>
      <c r="E52" s="39">
        <f>E53</f>
        <v>0</v>
      </c>
      <c r="F52" s="40">
        <f t="shared" si="4"/>
        <v>0</v>
      </c>
      <c r="G52" s="40">
        <f t="shared" si="5"/>
        <v>0</v>
      </c>
      <c r="H52" s="41" t="s">
        <v>302</v>
      </c>
      <c r="I52" s="55" t="s">
        <v>303</v>
      </c>
      <c r="J52" s="42"/>
      <c r="K52" s="43"/>
      <c r="L52" s="43"/>
      <c r="M52" s="40">
        <f t="shared" si="7"/>
        <v>0</v>
      </c>
      <c r="N52" s="40">
        <f t="shared" si="8"/>
        <v>0</v>
      </c>
      <c r="O52" s="67"/>
      <c r="P52" s="42"/>
    </row>
    <row r="53" ht="30" customHeight="1" spans="1:16">
      <c r="A53" s="36" t="s">
        <v>304</v>
      </c>
      <c r="B53" s="49" t="s">
        <v>305</v>
      </c>
      <c r="C53" s="42"/>
      <c r="D53" s="50">
        <v>3700</v>
      </c>
      <c r="E53" s="43"/>
      <c r="F53" s="40">
        <f t="shared" si="4"/>
        <v>0</v>
      </c>
      <c r="G53" s="40">
        <f t="shared" si="5"/>
        <v>0</v>
      </c>
      <c r="H53" s="41"/>
      <c r="I53" s="55"/>
      <c r="J53" s="42"/>
      <c r="K53" s="43"/>
      <c r="L53" s="43"/>
      <c r="M53" s="47"/>
      <c r="N53" s="47"/>
      <c r="O53" s="67"/>
      <c r="P53" s="42"/>
    </row>
    <row r="54" ht="30" customHeight="1" spans="1:16">
      <c r="A54" s="52">
        <v>11006</v>
      </c>
      <c r="B54" s="49" t="s">
        <v>209</v>
      </c>
      <c r="C54" s="53">
        <f>SUM(C55)</f>
        <v>0</v>
      </c>
      <c r="D54" s="53">
        <f>SUM(D55)</f>
        <v>0</v>
      </c>
      <c r="E54" s="53">
        <f>SUM(E55)</f>
        <v>0</v>
      </c>
      <c r="F54" s="40">
        <f t="shared" si="4"/>
        <v>0</v>
      </c>
      <c r="G54" s="40">
        <f t="shared" si="5"/>
        <v>0</v>
      </c>
      <c r="H54" s="41"/>
      <c r="I54" s="55"/>
      <c r="J54" s="42"/>
      <c r="K54" s="43"/>
      <c r="L54" s="43"/>
      <c r="M54" s="47"/>
      <c r="N54" s="47"/>
      <c r="O54" s="67"/>
      <c r="P54" s="42"/>
    </row>
    <row r="55" ht="30" customHeight="1" spans="1:16">
      <c r="A55" s="52">
        <v>1100603</v>
      </c>
      <c r="B55" s="49" t="s">
        <v>306</v>
      </c>
      <c r="C55" s="42"/>
      <c r="D55" s="43"/>
      <c r="E55" s="43"/>
      <c r="F55" s="40">
        <f t="shared" si="4"/>
        <v>0</v>
      </c>
      <c r="G55" s="40">
        <f t="shared" si="5"/>
        <v>0</v>
      </c>
      <c r="H55" s="41"/>
      <c r="I55" s="55"/>
      <c r="J55" s="42"/>
      <c r="K55" s="43"/>
      <c r="L55" s="43"/>
      <c r="M55" s="47"/>
      <c r="N55" s="47"/>
      <c r="O55" s="67"/>
      <c r="P55" s="42"/>
    </row>
    <row r="56" ht="30" customHeight="1" spans="1:16">
      <c r="A56" s="36"/>
      <c r="B56" s="49"/>
      <c r="C56" s="42"/>
      <c r="D56" s="43"/>
      <c r="E56" s="43"/>
      <c r="F56" s="47"/>
      <c r="G56" s="47"/>
      <c r="H56" s="36"/>
      <c r="I56" s="49"/>
      <c r="J56" s="42"/>
      <c r="K56" s="43"/>
      <c r="L56" s="43"/>
      <c r="M56" s="47"/>
      <c r="N56" s="47"/>
      <c r="O56" s="67"/>
      <c r="P56" s="42"/>
    </row>
    <row r="57" ht="30" customHeight="1" spans="1:16">
      <c r="A57" s="54"/>
      <c r="B57" s="48" t="s">
        <v>70</v>
      </c>
      <c r="C57" s="38">
        <f>SUM(C43,C44,C51,C54)</f>
        <v>15000</v>
      </c>
      <c r="D57" s="39">
        <f>SUM(D43,D44,D51,D54)</f>
        <v>5237</v>
      </c>
      <c r="E57" s="39">
        <f>SUM(E43,E44,E51,E54)</f>
        <v>15000</v>
      </c>
      <c r="F57" s="40">
        <f>IFERROR($E57/C57,)</f>
        <v>1</v>
      </c>
      <c r="G57" s="40">
        <f>IFERROR($E57/D57,)</f>
        <v>2.86423524918847</v>
      </c>
      <c r="H57" s="55"/>
      <c r="I57" s="66" t="s">
        <v>128</v>
      </c>
      <c r="J57" s="38">
        <f t="shared" ref="J57:L57" si="17">SUM(J43:J44,J51)</f>
        <v>15000</v>
      </c>
      <c r="K57" s="39">
        <f t="shared" si="17"/>
        <v>5237</v>
      </c>
      <c r="L57" s="39">
        <f t="shared" si="17"/>
        <v>15000</v>
      </c>
      <c r="M57" s="40">
        <f>IFERROR($L57/J57,)</f>
        <v>1</v>
      </c>
      <c r="N57" s="40">
        <f>IFERROR($L57/K57,)</f>
        <v>2.86423524918847</v>
      </c>
      <c r="O57" s="67"/>
      <c r="P57" s="42">
        <v>69815</v>
      </c>
    </row>
  </sheetData>
  <mergeCells count="14">
    <mergeCell ref="A2:P2"/>
    <mergeCell ref="A3:P3"/>
    <mergeCell ref="A4:G4"/>
    <mergeCell ref="H4:P4"/>
    <mergeCell ref="E5:G5"/>
    <mergeCell ref="L5:P5"/>
    <mergeCell ref="A5:A6"/>
    <mergeCell ref="B5:B6"/>
    <mergeCell ref="C5:C6"/>
    <mergeCell ref="D5:D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workbookViewId="0">
      <selection activeCell="A1" sqref="$A1:$XFD1048576"/>
    </sheetView>
  </sheetViews>
  <sheetFormatPr defaultColWidth="7.75" defaultRowHeight="14.25" customHeight="1"/>
  <cols>
    <col min="1" max="1" width="10" customWidth="1"/>
    <col min="2" max="2" width="37.25" customWidth="1"/>
    <col min="3" max="8" width="8" customWidth="1"/>
    <col min="9" max="9" width="10" customWidth="1"/>
    <col min="10" max="10" width="37.25" customWidth="1"/>
    <col min="11" max="16" width="8" customWidth="1"/>
  </cols>
  <sheetData>
    <row r="1" customHeight="1" spans="1:16">
      <c r="A1" s="1" t="s">
        <v>307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0" customHeight="1" spans="1:16">
      <c r="A2" s="3" t="s">
        <v>308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1" customHeight="1" spans="1:16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0" t="s">
        <v>309</v>
      </c>
      <c r="P3" s="20"/>
    </row>
    <row r="4" ht="26.25" customHeight="1" spans="1:16">
      <c r="A4" s="6" t="s">
        <v>131</v>
      </c>
      <c r="B4" s="7"/>
      <c r="C4" s="7"/>
      <c r="D4" s="7"/>
      <c r="E4" s="7"/>
      <c r="F4" s="7"/>
      <c r="G4" s="7"/>
      <c r="H4" s="7"/>
      <c r="I4" s="7" t="s">
        <v>132</v>
      </c>
      <c r="J4" s="7"/>
      <c r="K4" s="7"/>
      <c r="L4" s="7"/>
      <c r="M4" s="7"/>
      <c r="N4" s="7"/>
      <c r="O4" s="7"/>
      <c r="P4" s="7"/>
    </row>
    <row r="5" ht="26.25" customHeight="1" spans="1:16">
      <c r="A5" s="6" t="s">
        <v>133</v>
      </c>
      <c r="B5" s="7" t="s">
        <v>11</v>
      </c>
      <c r="C5" s="7" t="s">
        <v>134</v>
      </c>
      <c r="D5" s="7"/>
      <c r="E5" s="7"/>
      <c r="F5" s="7" t="s">
        <v>14</v>
      </c>
      <c r="G5" s="7"/>
      <c r="H5" s="7"/>
      <c r="I5" s="7" t="s">
        <v>133</v>
      </c>
      <c r="J5" s="7" t="s">
        <v>11</v>
      </c>
      <c r="K5" s="7" t="s">
        <v>134</v>
      </c>
      <c r="L5" s="7"/>
      <c r="M5" s="7"/>
      <c r="N5" s="7" t="s">
        <v>14</v>
      </c>
      <c r="O5" s="7"/>
      <c r="P5" s="7"/>
    </row>
    <row r="6" ht="42.75" customHeight="1" spans="1:16">
      <c r="A6" s="8"/>
      <c r="B6" s="7"/>
      <c r="C6" s="9" t="s">
        <v>310</v>
      </c>
      <c r="D6" s="9" t="s">
        <v>311</v>
      </c>
      <c r="E6" s="9" t="s">
        <v>312</v>
      </c>
      <c r="F6" s="9" t="s">
        <v>310</v>
      </c>
      <c r="G6" s="9" t="s">
        <v>311</v>
      </c>
      <c r="H6" s="9" t="s">
        <v>312</v>
      </c>
      <c r="I6" s="9"/>
      <c r="J6" s="7"/>
      <c r="K6" s="9" t="s">
        <v>310</v>
      </c>
      <c r="L6" s="9" t="s">
        <v>311</v>
      </c>
      <c r="M6" s="9" t="s">
        <v>312</v>
      </c>
      <c r="N6" s="9" t="s">
        <v>310</v>
      </c>
      <c r="O6" s="9" t="s">
        <v>311</v>
      </c>
      <c r="P6" s="9" t="s">
        <v>312</v>
      </c>
    </row>
    <row r="7" ht="30" customHeight="1" spans="1:16">
      <c r="A7" s="10" t="s">
        <v>313</v>
      </c>
      <c r="B7" s="11" t="s">
        <v>314</v>
      </c>
      <c r="C7" s="12">
        <f t="shared" ref="C7:C11" si="0">D7+E7</f>
        <v>0</v>
      </c>
      <c r="D7" s="13"/>
      <c r="E7" s="13"/>
      <c r="F7" s="12">
        <f t="shared" ref="F7:F11" si="1">G7+H7</f>
        <v>0</v>
      </c>
      <c r="G7" s="13"/>
      <c r="H7" s="13"/>
      <c r="I7" s="10" t="s">
        <v>315</v>
      </c>
      <c r="J7" s="21" t="s">
        <v>316</v>
      </c>
      <c r="K7" s="12">
        <f t="shared" ref="K7:K11" si="2">L7+M7</f>
        <v>0</v>
      </c>
      <c r="L7" s="13"/>
      <c r="M7" s="13"/>
      <c r="N7" s="12">
        <f t="shared" ref="N7:N11" si="3">O7+P7</f>
        <v>0</v>
      </c>
      <c r="O7" s="13"/>
      <c r="P7" s="13"/>
    </row>
    <row r="8" ht="30" customHeight="1" spans="1:16">
      <c r="A8" s="10" t="s">
        <v>317</v>
      </c>
      <c r="B8" s="11" t="s">
        <v>318</v>
      </c>
      <c r="C8" s="12">
        <f t="shared" si="0"/>
        <v>0</v>
      </c>
      <c r="D8" s="13"/>
      <c r="E8" s="13"/>
      <c r="F8" s="12">
        <f t="shared" si="1"/>
        <v>0</v>
      </c>
      <c r="G8" s="13"/>
      <c r="H8" s="13"/>
      <c r="I8" s="10" t="s">
        <v>319</v>
      </c>
      <c r="J8" s="21" t="s">
        <v>320</v>
      </c>
      <c r="K8" s="12">
        <f t="shared" si="2"/>
        <v>0</v>
      </c>
      <c r="L8" s="13"/>
      <c r="M8" s="13"/>
      <c r="N8" s="12">
        <f t="shared" si="3"/>
        <v>0</v>
      </c>
      <c r="O8" s="13"/>
      <c r="P8" s="13"/>
    </row>
    <row r="9" ht="30" customHeight="1" spans="1:16">
      <c r="A9" s="10" t="s">
        <v>321</v>
      </c>
      <c r="B9" s="11" t="s">
        <v>322</v>
      </c>
      <c r="C9" s="12">
        <f t="shared" si="0"/>
        <v>0</v>
      </c>
      <c r="D9" s="13"/>
      <c r="E9" s="13"/>
      <c r="F9" s="12">
        <f t="shared" si="1"/>
        <v>0</v>
      </c>
      <c r="G9" s="13"/>
      <c r="H9" s="13"/>
      <c r="I9" s="10" t="s">
        <v>323</v>
      </c>
      <c r="J9" s="21" t="s">
        <v>324</v>
      </c>
      <c r="K9" s="12">
        <f t="shared" si="2"/>
        <v>0</v>
      </c>
      <c r="L9" s="13"/>
      <c r="M9" s="13"/>
      <c r="N9" s="12">
        <f t="shared" si="3"/>
        <v>0</v>
      </c>
      <c r="O9" s="13"/>
      <c r="P9" s="13"/>
    </row>
    <row r="10" ht="30" customHeight="1" spans="1:16">
      <c r="A10" s="10" t="s">
        <v>325</v>
      </c>
      <c r="B10" s="11" t="s">
        <v>326</v>
      </c>
      <c r="C10" s="12">
        <f t="shared" si="0"/>
        <v>0</v>
      </c>
      <c r="D10" s="13"/>
      <c r="E10" s="13"/>
      <c r="F10" s="12">
        <f t="shared" si="1"/>
        <v>0</v>
      </c>
      <c r="G10" s="13"/>
      <c r="H10" s="13"/>
      <c r="I10" s="10" t="s">
        <v>327</v>
      </c>
      <c r="J10" s="21" t="s">
        <v>328</v>
      </c>
      <c r="K10" s="12">
        <f t="shared" si="2"/>
        <v>0</v>
      </c>
      <c r="L10" s="13"/>
      <c r="M10" s="13"/>
      <c r="N10" s="12">
        <f t="shared" si="3"/>
        <v>0</v>
      </c>
      <c r="O10" s="13"/>
      <c r="P10" s="13"/>
    </row>
    <row r="11" ht="30" customHeight="1" spans="1:16">
      <c r="A11" s="10" t="s">
        <v>329</v>
      </c>
      <c r="B11" s="11" t="s">
        <v>330</v>
      </c>
      <c r="C11" s="12">
        <f t="shared" si="0"/>
        <v>0</v>
      </c>
      <c r="D11" s="13"/>
      <c r="E11" s="13"/>
      <c r="F11" s="12">
        <f t="shared" si="1"/>
        <v>0</v>
      </c>
      <c r="G11" s="13"/>
      <c r="H11" s="13"/>
      <c r="I11" s="10" t="s">
        <v>331</v>
      </c>
      <c r="J11" s="21" t="s">
        <v>332</v>
      </c>
      <c r="K11" s="12">
        <f t="shared" si="2"/>
        <v>0</v>
      </c>
      <c r="L11" s="13"/>
      <c r="M11" s="13"/>
      <c r="N11" s="12">
        <f t="shared" si="3"/>
        <v>0</v>
      </c>
      <c r="O11" s="13"/>
      <c r="P11" s="13"/>
    </row>
    <row r="12" ht="30" customHeight="1" spans="1:16">
      <c r="A12" s="10"/>
      <c r="B12" s="11"/>
      <c r="C12" s="13"/>
      <c r="D12" s="13"/>
      <c r="E12" s="13"/>
      <c r="F12" s="13"/>
      <c r="G12" s="13"/>
      <c r="H12" s="13"/>
      <c r="I12" s="10"/>
      <c r="J12" s="21"/>
      <c r="K12" s="13"/>
      <c r="L12" s="13"/>
      <c r="M12" s="13"/>
      <c r="N12" s="13"/>
      <c r="O12" s="13"/>
      <c r="P12" s="13"/>
    </row>
    <row r="13" ht="30" customHeight="1" spans="1:16">
      <c r="A13" s="10"/>
      <c r="B13" s="11"/>
      <c r="C13" s="13"/>
      <c r="D13" s="13"/>
      <c r="E13" s="13"/>
      <c r="F13" s="13"/>
      <c r="G13" s="13"/>
      <c r="H13" s="13"/>
      <c r="I13" s="10"/>
      <c r="J13" s="11"/>
      <c r="K13" s="13"/>
      <c r="L13" s="13"/>
      <c r="M13" s="13"/>
      <c r="N13" s="13"/>
      <c r="O13" s="13"/>
      <c r="P13" s="13"/>
    </row>
    <row r="14" ht="30" customHeight="1" spans="1:16">
      <c r="A14" s="10"/>
      <c r="B14" s="14" t="s">
        <v>135</v>
      </c>
      <c r="C14" s="12">
        <f t="shared" ref="C14:H14" si="4">SUM(C7:C13)</f>
        <v>0</v>
      </c>
      <c r="D14" s="12">
        <f t="shared" si="4"/>
        <v>0</v>
      </c>
      <c r="E14" s="12">
        <f t="shared" si="4"/>
        <v>0</v>
      </c>
      <c r="F14" s="12">
        <f t="shared" si="4"/>
        <v>0</v>
      </c>
      <c r="G14" s="12">
        <f t="shared" si="4"/>
        <v>0</v>
      </c>
      <c r="H14" s="12">
        <f t="shared" si="4"/>
        <v>0</v>
      </c>
      <c r="I14" s="10"/>
      <c r="J14" s="14" t="s">
        <v>136</v>
      </c>
      <c r="K14" s="12">
        <f t="shared" ref="K14:P14" si="5">SUM(K7:K13)</f>
        <v>0</v>
      </c>
      <c r="L14" s="12">
        <f t="shared" si="5"/>
        <v>0</v>
      </c>
      <c r="M14" s="12">
        <f t="shared" si="5"/>
        <v>0</v>
      </c>
      <c r="N14" s="12">
        <f t="shared" si="5"/>
        <v>0</v>
      </c>
      <c r="O14" s="12">
        <f t="shared" si="5"/>
        <v>0</v>
      </c>
      <c r="P14" s="12">
        <f t="shared" si="5"/>
        <v>0</v>
      </c>
    </row>
    <row r="15" ht="30" customHeight="1" spans="1:16">
      <c r="A15" s="10" t="s">
        <v>137</v>
      </c>
      <c r="B15" s="11" t="s">
        <v>138</v>
      </c>
      <c r="C15" s="12">
        <f t="shared" ref="C15:H15" si="6">SUM(C16,C18,C20)</f>
        <v>55</v>
      </c>
      <c r="D15" s="12">
        <f t="shared" si="6"/>
        <v>0</v>
      </c>
      <c r="E15" s="12">
        <f t="shared" si="6"/>
        <v>55</v>
      </c>
      <c r="F15" s="12">
        <f t="shared" si="6"/>
        <v>0</v>
      </c>
      <c r="G15" s="12">
        <f t="shared" si="6"/>
        <v>0</v>
      </c>
      <c r="H15" s="12">
        <f t="shared" si="6"/>
        <v>0</v>
      </c>
      <c r="I15" s="10" t="s">
        <v>139</v>
      </c>
      <c r="J15" s="11" t="s">
        <v>140</v>
      </c>
      <c r="K15" s="12">
        <f t="shared" ref="K15:P15" si="7">SUM(K16,K18,K20,K22)</f>
        <v>55</v>
      </c>
      <c r="L15" s="12">
        <f t="shared" si="7"/>
        <v>0</v>
      </c>
      <c r="M15" s="12">
        <f t="shared" si="7"/>
        <v>55</v>
      </c>
      <c r="N15" s="12">
        <f t="shared" si="7"/>
        <v>0</v>
      </c>
      <c r="O15" s="12">
        <f t="shared" si="7"/>
        <v>0</v>
      </c>
      <c r="P15" s="12">
        <f t="shared" si="7"/>
        <v>0</v>
      </c>
    </row>
    <row r="16" ht="30" customHeight="1" spans="1:16">
      <c r="A16" s="10" t="s">
        <v>333</v>
      </c>
      <c r="B16" s="11" t="s">
        <v>334</v>
      </c>
      <c r="C16" s="12">
        <f t="shared" ref="C16:H16" si="8">C17</f>
        <v>0</v>
      </c>
      <c r="D16" s="12">
        <f t="shared" si="8"/>
        <v>0</v>
      </c>
      <c r="E16" s="12">
        <f t="shared" si="8"/>
        <v>0</v>
      </c>
      <c r="F16" s="12">
        <f t="shared" si="8"/>
        <v>0</v>
      </c>
      <c r="G16" s="12">
        <f t="shared" si="8"/>
        <v>0</v>
      </c>
      <c r="H16" s="12">
        <f t="shared" si="8"/>
        <v>0</v>
      </c>
      <c r="I16" s="10" t="s">
        <v>335</v>
      </c>
      <c r="J16" s="11" t="s">
        <v>336</v>
      </c>
      <c r="K16" s="12">
        <f t="shared" ref="K16:P16" si="9">K17</f>
        <v>0</v>
      </c>
      <c r="L16" s="12">
        <f t="shared" si="9"/>
        <v>0</v>
      </c>
      <c r="M16" s="12">
        <f t="shared" si="9"/>
        <v>0</v>
      </c>
      <c r="N16" s="12">
        <f t="shared" si="9"/>
        <v>0</v>
      </c>
      <c r="O16" s="12">
        <f t="shared" si="9"/>
        <v>0</v>
      </c>
      <c r="P16" s="12">
        <f t="shared" si="9"/>
        <v>0</v>
      </c>
    </row>
    <row r="17" ht="30" customHeight="1" spans="1:16">
      <c r="A17" s="10" t="s">
        <v>337</v>
      </c>
      <c r="B17" s="15" t="s">
        <v>334</v>
      </c>
      <c r="C17" s="16">
        <f t="shared" ref="C17:C21" si="10">D17+E17</f>
        <v>0</v>
      </c>
      <c r="D17" s="13"/>
      <c r="E17" s="13"/>
      <c r="F17" s="16">
        <f t="shared" ref="F17:F21" si="11">G17+H17</f>
        <v>0</v>
      </c>
      <c r="G17" s="13"/>
      <c r="H17" s="13"/>
      <c r="I17" s="10" t="s">
        <v>338</v>
      </c>
      <c r="J17" s="11" t="s">
        <v>339</v>
      </c>
      <c r="K17" s="22">
        <f>L17+M17</f>
        <v>0</v>
      </c>
      <c r="L17" s="13"/>
      <c r="M17" s="13"/>
      <c r="N17" s="22">
        <f>O17+P17</f>
        <v>0</v>
      </c>
      <c r="O17" s="13"/>
      <c r="P17" s="13"/>
    </row>
    <row r="18" ht="30" customHeight="1" spans="1:16">
      <c r="A18" s="10" t="s">
        <v>340</v>
      </c>
      <c r="B18" s="11" t="s">
        <v>209</v>
      </c>
      <c r="C18" s="12">
        <f t="shared" ref="C18:H18" si="12">C19</f>
        <v>0</v>
      </c>
      <c r="D18" s="12">
        <f t="shared" si="12"/>
        <v>0</v>
      </c>
      <c r="E18" s="12">
        <f t="shared" si="12"/>
        <v>0</v>
      </c>
      <c r="F18" s="12">
        <f t="shared" si="12"/>
        <v>0</v>
      </c>
      <c r="G18" s="12">
        <f t="shared" si="12"/>
        <v>0</v>
      </c>
      <c r="H18" s="12">
        <f t="shared" si="12"/>
        <v>0</v>
      </c>
      <c r="I18" s="10" t="s">
        <v>142</v>
      </c>
      <c r="J18" s="11" t="s">
        <v>143</v>
      </c>
      <c r="K18" s="12">
        <f t="shared" ref="K18:P18" si="13">K19</f>
        <v>0</v>
      </c>
      <c r="L18" s="12">
        <f t="shared" si="13"/>
        <v>0</v>
      </c>
      <c r="M18" s="12">
        <f t="shared" si="13"/>
        <v>0</v>
      </c>
      <c r="N18" s="12">
        <f t="shared" si="13"/>
        <v>0</v>
      </c>
      <c r="O18" s="12">
        <f t="shared" si="13"/>
        <v>0</v>
      </c>
      <c r="P18" s="12">
        <f t="shared" si="13"/>
        <v>0</v>
      </c>
    </row>
    <row r="19" ht="30" customHeight="1" spans="1:16">
      <c r="A19" s="10" t="s">
        <v>341</v>
      </c>
      <c r="B19" s="15" t="s">
        <v>342</v>
      </c>
      <c r="C19" s="12">
        <f t="shared" si="10"/>
        <v>0</v>
      </c>
      <c r="D19" s="13"/>
      <c r="E19" s="13"/>
      <c r="F19" s="12">
        <f t="shared" si="11"/>
        <v>0</v>
      </c>
      <c r="G19" s="13"/>
      <c r="H19" s="13"/>
      <c r="I19" s="10" t="s">
        <v>343</v>
      </c>
      <c r="J19" s="15" t="s">
        <v>344</v>
      </c>
      <c r="K19" s="23">
        <f>SUM(L19:M19)</f>
        <v>0</v>
      </c>
      <c r="L19" s="13"/>
      <c r="M19" s="13"/>
      <c r="N19" s="23">
        <f>SUM(O19:P19)</f>
        <v>0</v>
      </c>
      <c r="O19" s="13"/>
      <c r="P19" s="13"/>
    </row>
    <row r="20" ht="30" customHeight="1" spans="1:16">
      <c r="A20" s="10" t="s">
        <v>156</v>
      </c>
      <c r="B20" s="11" t="s">
        <v>157</v>
      </c>
      <c r="C20" s="12">
        <f t="shared" ref="C20:H20" si="14">C21</f>
        <v>55</v>
      </c>
      <c r="D20" s="12">
        <f t="shared" si="14"/>
        <v>0</v>
      </c>
      <c r="E20" s="12">
        <f t="shared" si="14"/>
        <v>55</v>
      </c>
      <c r="F20" s="12">
        <f t="shared" si="14"/>
        <v>0</v>
      </c>
      <c r="G20" s="12">
        <f t="shared" si="14"/>
        <v>0</v>
      </c>
      <c r="H20" s="12">
        <f t="shared" si="14"/>
        <v>0</v>
      </c>
      <c r="I20" s="10" t="s">
        <v>154</v>
      </c>
      <c r="J20" s="11" t="s">
        <v>155</v>
      </c>
      <c r="K20" s="12">
        <f t="shared" ref="K20:P20" si="15">K21</f>
        <v>55</v>
      </c>
      <c r="L20" s="12">
        <f t="shared" si="15"/>
        <v>0</v>
      </c>
      <c r="M20" s="12">
        <f t="shared" si="15"/>
        <v>55</v>
      </c>
      <c r="N20" s="12">
        <f t="shared" si="15"/>
        <v>0</v>
      </c>
      <c r="O20" s="12">
        <f t="shared" si="15"/>
        <v>0</v>
      </c>
      <c r="P20" s="12">
        <f t="shared" si="15"/>
        <v>0</v>
      </c>
    </row>
    <row r="21" ht="30" customHeight="1" spans="1:16">
      <c r="A21" s="10" t="s">
        <v>345</v>
      </c>
      <c r="B21" s="11" t="s">
        <v>346</v>
      </c>
      <c r="C21" s="12">
        <f t="shared" si="10"/>
        <v>55</v>
      </c>
      <c r="D21" s="13"/>
      <c r="E21" s="13">
        <v>55</v>
      </c>
      <c r="F21" s="12">
        <f t="shared" si="11"/>
        <v>0</v>
      </c>
      <c r="G21" s="12">
        <f>L23</f>
        <v>0</v>
      </c>
      <c r="H21" s="12">
        <f>M23</f>
        <v>0</v>
      </c>
      <c r="I21" s="10" t="s">
        <v>347</v>
      </c>
      <c r="J21" s="11" t="s">
        <v>348</v>
      </c>
      <c r="K21" s="12">
        <f>L21+M21</f>
        <v>55</v>
      </c>
      <c r="L21" s="13"/>
      <c r="M21" s="13">
        <v>55</v>
      </c>
      <c r="N21" s="12">
        <f>O21+P21</f>
        <v>0</v>
      </c>
      <c r="O21" s="13"/>
      <c r="P21" s="13"/>
    </row>
    <row r="22" ht="30" customHeight="1" spans="1:16">
      <c r="A22" s="10"/>
      <c r="B22" s="11"/>
      <c r="C22" s="13"/>
      <c r="D22" s="13"/>
      <c r="E22" s="13"/>
      <c r="F22" s="13"/>
      <c r="G22" s="13"/>
      <c r="H22" s="13"/>
      <c r="I22" s="10" t="s">
        <v>160</v>
      </c>
      <c r="J22" s="11" t="s">
        <v>161</v>
      </c>
      <c r="K22" s="12">
        <f t="shared" ref="K22:P22" si="16">K23</f>
        <v>0</v>
      </c>
      <c r="L22" s="12">
        <f t="shared" si="16"/>
        <v>0</v>
      </c>
      <c r="M22" s="12">
        <f t="shared" si="16"/>
        <v>0</v>
      </c>
      <c r="N22" s="12">
        <f t="shared" si="16"/>
        <v>0</v>
      </c>
      <c r="O22" s="12">
        <f t="shared" si="16"/>
        <v>0</v>
      </c>
      <c r="P22" s="12">
        <f t="shared" si="16"/>
        <v>0</v>
      </c>
    </row>
    <row r="23" ht="30" customHeight="1" spans="1:16">
      <c r="A23" s="10"/>
      <c r="B23" s="11"/>
      <c r="C23" s="13"/>
      <c r="D23" s="13"/>
      <c r="E23" s="13"/>
      <c r="F23" s="13"/>
      <c r="G23" s="13"/>
      <c r="H23" s="13"/>
      <c r="I23" s="10" t="s">
        <v>349</v>
      </c>
      <c r="J23" s="11" t="s">
        <v>350</v>
      </c>
      <c r="K23" s="12">
        <f>L23+M23</f>
        <v>0</v>
      </c>
      <c r="L23" s="13"/>
      <c r="M23" s="13"/>
      <c r="N23" s="12">
        <f>O23+P23</f>
        <v>0</v>
      </c>
      <c r="O23" s="13"/>
      <c r="P23" s="13"/>
    </row>
    <row r="24" ht="30" customHeight="1" spans="1:16">
      <c r="A24" s="10"/>
      <c r="B24" s="11"/>
      <c r="C24" s="13"/>
      <c r="D24" s="13"/>
      <c r="E24" s="13"/>
      <c r="F24" s="13"/>
      <c r="G24" s="13"/>
      <c r="H24" s="13"/>
      <c r="I24" s="11"/>
      <c r="J24" s="11"/>
      <c r="K24" s="13"/>
      <c r="L24" s="13"/>
      <c r="M24" s="13"/>
      <c r="N24" s="13"/>
      <c r="O24" s="13"/>
      <c r="P24" s="13"/>
    </row>
    <row r="25" ht="30" customHeight="1" spans="1:16">
      <c r="A25" s="10"/>
      <c r="B25" s="14" t="s">
        <v>351</v>
      </c>
      <c r="C25" s="12">
        <f t="shared" ref="C25:H25" si="17">SUM(C14:C15)</f>
        <v>55</v>
      </c>
      <c r="D25" s="12">
        <f t="shared" si="17"/>
        <v>0</v>
      </c>
      <c r="E25" s="12">
        <f t="shared" si="17"/>
        <v>55</v>
      </c>
      <c r="F25" s="12">
        <f t="shared" si="17"/>
        <v>0</v>
      </c>
      <c r="G25" s="12">
        <f t="shared" si="17"/>
        <v>0</v>
      </c>
      <c r="H25" s="12">
        <f t="shared" si="17"/>
        <v>0</v>
      </c>
      <c r="I25" s="11"/>
      <c r="J25" s="14" t="s">
        <v>352</v>
      </c>
      <c r="K25" s="12">
        <f t="shared" ref="K25:P25" si="18">SUM(K14:K15)</f>
        <v>55</v>
      </c>
      <c r="L25" s="12">
        <f t="shared" si="18"/>
        <v>0</v>
      </c>
      <c r="M25" s="12">
        <f t="shared" si="18"/>
        <v>55</v>
      </c>
      <c r="N25" s="12">
        <f t="shared" si="18"/>
        <v>0</v>
      </c>
      <c r="O25" s="12">
        <f t="shared" si="18"/>
        <v>0</v>
      </c>
      <c r="P25" s="12">
        <f t="shared" si="18"/>
        <v>0</v>
      </c>
    </row>
    <row r="26" customHeight="1" spans="1:16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customHeight="1" spans="1:16">
      <c r="A27" s="17"/>
      <c r="B27" s="19" t="s">
        <v>353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customHeight="1" spans="1:16">
      <c r="A28" s="17"/>
      <c r="B28" s="19" t="s">
        <v>354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customHeight="1" spans="1:16">
      <c r="A29" s="17"/>
      <c r="B29" s="19" t="s">
        <v>355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</sheetData>
  <mergeCells count="12">
    <mergeCell ref="A2:P2"/>
    <mergeCell ref="O3:P3"/>
    <mergeCell ref="A4:H4"/>
    <mergeCell ref="I4:P4"/>
    <mergeCell ref="C5:E5"/>
    <mergeCell ref="F5:H5"/>
    <mergeCell ref="K5:M5"/>
    <mergeCell ref="N5:P5"/>
    <mergeCell ref="A5:A6"/>
    <mergeCell ref="B5:B6"/>
    <mergeCell ref="I5:I6"/>
    <mergeCell ref="J5:J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一般公共预算收入表</vt:lpstr>
      <vt:lpstr>一般公共预算支出表</vt:lpstr>
      <vt:lpstr>一般公共预算收支平衡表</vt:lpstr>
      <vt:lpstr>政府性基金预算收支表</vt:lpstr>
      <vt:lpstr>国有资本经营预算收支表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2023-12-04T06:25:00Z</dcterms:created>
  <cp:lastPrinted>2023-12-04T05:56:00Z</cp:lastPrinted>
  <dcterms:modified xsi:type="dcterms:W3CDTF">2024-01-12T09:04:29Z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37162DFB0CDA41C2B098B9CD18717EC4_13</vt:lpwstr>
  </property>
  <property fmtid="{D5CDD505-2E9C-101B-9397-08002B2CF9AE}" pid="3" name="KSOProductBuildVer">
    <vt:lpwstr>2052-12.1.0.16120</vt:lpwstr>
  </property>
</Properties>
</file>